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F9C44E5A-6DC9-459C-AA62-7A579E09AE6A}" xr6:coauthVersionLast="36" xr6:coauthVersionMax="36" xr10:uidLastSave="{00000000-0000-0000-0000-000000000000}"/>
  <bookViews>
    <workbookView xWindow="0" yWindow="0" windowWidth="28800" windowHeight="11325" xr2:uid="{0DD4227B-7279-4D98-9563-AA36C3D913A0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G24" i="3"/>
  <c r="F24" i="3"/>
  <c r="E24" i="3"/>
  <c r="S23" i="3"/>
  <c r="P23" i="3"/>
  <c r="G23" i="3" s="1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F21" i="3"/>
  <c r="E21" i="3"/>
  <c r="S20" i="3"/>
  <c r="P20" i="3"/>
  <c r="M20" i="3"/>
  <c r="J20" i="3"/>
  <c r="G20" i="3" s="1"/>
  <c r="F20" i="3"/>
  <c r="E20" i="3"/>
  <c r="S19" i="3"/>
  <c r="P19" i="3"/>
  <c r="M19" i="3"/>
  <c r="J19" i="3"/>
  <c r="F19" i="3"/>
  <c r="E19" i="3"/>
  <c r="S18" i="3"/>
  <c r="P18" i="3"/>
  <c r="M18" i="3"/>
  <c r="G18" i="3" s="1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H14" i="3"/>
  <c r="F14" i="3"/>
  <c r="S13" i="3"/>
  <c r="P13" i="3"/>
  <c r="M13" i="3"/>
  <c r="J13" i="3"/>
  <c r="F13" i="3"/>
  <c r="E13" i="3"/>
  <c r="S12" i="3"/>
  <c r="P12" i="3"/>
  <c r="M12" i="3"/>
  <c r="J12" i="3"/>
  <c r="G12" i="3" s="1"/>
  <c r="F12" i="3"/>
  <c r="E12" i="3"/>
  <c r="S11" i="3"/>
  <c r="P11" i="3"/>
  <c r="M11" i="3"/>
  <c r="J11" i="3"/>
  <c r="G11" i="3" s="1"/>
  <c r="F11" i="3"/>
  <c r="E11" i="3"/>
  <c r="S10" i="3"/>
  <c r="P10" i="3"/>
  <c r="M10" i="3"/>
  <c r="J10" i="3"/>
  <c r="F10" i="3"/>
  <c r="E10" i="3"/>
  <c r="S9" i="3"/>
  <c r="P9" i="3"/>
  <c r="M9" i="3"/>
  <c r="J9" i="3"/>
  <c r="F9" i="3"/>
  <c r="E9" i="3"/>
  <c r="C131" i="2"/>
  <c r="C128" i="2"/>
  <c r="C126" i="2"/>
  <c r="C122" i="2" s="1"/>
  <c r="E122" i="2" s="1"/>
  <c r="C125" i="2"/>
  <c r="C124" i="2"/>
  <c r="C123" i="2"/>
  <c r="D116" i="2"/>
  <c r="C100" i="2"/>
  <c r="E100" i="2" s="1"/>
  <c r="D98" i="2"/>
  <c r="C92" i="2"/>
  <c r="E92" i="2" s="1"/>
  <c r="D88" i="2"/>
  <c r="E88" i="2" s="1"/>
  <c r="C56" i="2"/>
  <c r="E56" i="2" s="1"/>
  <c r="C45" i="2"/>
  <c r="E45" i="2" s="1"/>
  <c r="C32" i="2"/>
  <c r="E32" i="2" s="1"/>
  <c r="C18" i="2"/>
  <c r="E18" i="2" s="1"/>
  <c r="C8" i="2"/>
  <c r="E8" i="2" s="1"/>
  <c r="D6" i="2"/>
  <c r="D5" i="2"/>
  <c r="E4" i="2" s="1"/>
  <c r="D143" i="2" l="1"/>
  <c r="D83" i="2"/>
  <c r="G10" i="3"/>
  <c r="G17" i="3"/>
  <c r="G22" i="3"/>
  <c r="F27" i="3"/>
  <c r="S27" i="3"/>
  <c r="G16" i="3"/>
  <c r="G21" i="3"/>
  <c r="G26" i="3"/>
  <c r="M27" i="3"/>
  <c r="P27" i="3"/>
  <c r="G13" i="3"/>
  <c r="G15" i="3"/>
  <c r="G19" i="3"/>
  <c r="G25" i="3"/>
  <c r="H27" i="3"/>
  <c r="G9" i="3"/>
  <c r="E14" i="3"/>
  <c r="E27" i="3" s="1"/>
  <c r="J14" i="3"/>
  <c r="G14" i="3" s="1"/>
  <c r="E5" i="2"/>
  <c r="G27" i="3" l="1"/>
  <c r="J27" i="3"/>
</calcChain>
</file>

<file path=xl/sharedStrings.xml><?xml version="1.0" encoding="utf-8"?>
<sst xmlns="http://schemas.openxmlformats.org/spreadsheetml/2006/main" count="96" uniqueCount="80">
  <si>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</si>
  <si>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</si>
  <si>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</si>
  <si>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/02,03,04,05.2024</t>
  </si>
  <si>
    <t>Друкована продукція:</t>
  </si>
  <si>
    <t>таблички / 05.2024</t>
  </si>
  <si>
    <t xml:space="preserve">Підписка </t>
  </si>
  <si>
    <t>Медикаменти</t>
  </si>
  <si>
    <t>Господарчі товари</t>
  </si>
  <si>
    <t>лінолеум, підстилка, плінтус / 01.2024</t>
  </si>
  <si>
    <t>ел.тов / 03.2024</t>
  </si>
  <si>
    <t xml:space="preserve">Миючі засоби    </t>
  </si>
  <si>
    <t>Меблі</t>
  </si>
  <si>
    <t>пенали для документів/03.2024</t>
  </si>
  <si>
    <t>Бензин</t>
  </si>
  <si>
    <t>Запчастини</t>
  </si>
  <si>
    <t>Ін.матеріали</t>
  </si>
  <si>
    <t>клавіатура / 03.2024</t>
  </si>
  <si>
    <t>-</t>
  </si>
  <si>
    <t>Оплата послуг (крім комунальних) </t>
  </si>
  <si>
    <t>Медогляд</t>
  </si>
  <si>
    <t xml:space="preserve">Страхування </t>
  </si>
  <si>
    <t>Транспортні послуги</t>
  </si>
  <si>
    <t>Оренда приміщень /03.2024</t>
  </si>
  <si>
    <t>Поточний ремонт</t>
  </si>
  <si>
    <t>пото.рем. Оргтехніки / 06.2024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</si>
  <si>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</si>
  <si>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</si>
  <si>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</si>
  <si>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</si>
  <si>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</si>
  <si>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</si>
  <si>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 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</si>
  <si>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</si>
  <si>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</si>
  <si>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</si>
  <si>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</si>
  <si>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</si>
  <si>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супр.прогр. Забезепеч. ЦІАТ / 01,05.2024</t>
  </si>
  <si>
    <t>супр.прогр. Забезепеч. Репчак / 02,05.2024</t>
  </si>
  <si>
    <t>поштові послуги / 02,03,04.2024</t>
  </si>
  <si>
    <t>заправка картр / 02,06.2024</t>
  </si>
  <si>
    <t>доступ. Та супр.прогр. Забезепеч. Бюджетна бухгалтерія / 03.2024</t>
  </si>
  <si>
    <t>тех.підтр.веб.рес (ел.скринька) / 03,05.2024</t>
  </si>
  <si>
    <t>M.E.Doc iнформацiйних послуг / 04.2024</t>
  </si>
  <si>
    <t>.</t>
  </si>
  <si>
    <t>розпломбування, опломбування лічильника хол.води / 05.2024</t>
  </si>
  <si>
    <t>регенерація картр / 06.2024</t>
  </si>
  <si>
    <t>Кошторисні призначення та касові видатки 
Управління освіти Нововолинської міської ради Волинської обл.,</t>
  </si>
  <si>
    <t>за 6 місяці 2024 р.</t>
  </si>
  <si>
    <t>на 01.07.2024 (02.07.24)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</si>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</sst>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center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7438F8F1-565D-40EB-A8EB-DFD05ECE6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F466-ABFA-4CBE-9124-3C46235A5EFE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6" customWidth="1"/>
    <col min="5" max="5" width="21.85546875" style="76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6" hidden="1" customWidth="1"/>
    <col min="12" max="13" width="18.5703125" style="105" hidden="1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6" hidden="1" customWidth="1"/>
    <col min="18" max="19" width="19.42578125" style="105" hidden="1" customWidth="1"/>
    <col min="20" max="16384" width="9.140625" style="76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48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49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50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51</v>
      </c>
      <c r="B6" s="40" t="s">
        <v>52</v>
      </c>
      <c r="C6" s="41" t="s">
        <v>53</v>
      </c>
      <c r="D6" s="42"/>
      <c r="E6" s="43" t="s">
        <v>54</v>
      </c>
      <c r="F6" s="44"/>
      <c r="G6" s="45"/>
      <c r="H6" s="43" t="s">
        <v>55</v>
      </c>
      <c r="I6" s="44"/>
      <c r="J6" s="45"/>
      <c r="K6" s="46" t="s">
        <v>56</v>
      </c>
      <c r="L6" s="47"/>
      <c r="M6" s="45"/>
      <c r="N6" s="46" t="s">
        <v>57</v>
      </c>
      <c r="O6" s="47"/>
      <c r="P6" s="48"/>
      <c r="Q6" s="46" t="s">
        <v>58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59</v>
      </c>
      <c r="F7" s="54" t="s">
        <v>60</v>
      </c>
      <c r="G7" s="54" t="s">
        <v>61</v>
      </c>
      <c r="H7" s="53" t="s">
        <v>59</v>
      </c>
      <c r="I7" s="54" t="s">
        <v>60</v>
      </c>
      <c r="J7" s="54" t="s">
        <v>61</v>
      </c>
      <c r="K7" s="53" t="s">
        <v>59</v>
      </c>
      <c r="L7" s="54" t="s">
        <v>60</v>
      </c>
      <c r="M7" s="54" t="s">
        <v>61</v>
      </c>
      <c r="N7" s="53" t="s">
        <v>59</v>
      </c>
      <c r="O7" s="54" t="s">
        <v>60</v>
      </c>
      <c r="P7" s="54" t="s">
        <v>61</v>
      </c>
      <c r="Q7" s="53" t="s">
        <v>59</v>
      </c>
      <c r="R7" s="54" t="s">
        <v>60</v>
      </c>
      <c r="S7" s="54" t="s">
        <v>61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62</v>
      </c>
      <c r="B9" s="67">
        <v>2111</v>
      </c>
      <c r="C9" s="68" t="s">
        <v>63</v>
      </c>
      <c r="D9" s="69"/>
      <c r="E9" s="70">
        <f t="shared" ref="E9:G24" si="0">H9+K9+N9+Q9</f>
        <v>4352900</v>
      </c>
      <c r="F9" s="71">
        <f t="shared" si="0"/>
        <v>1933735.7000000002</v>
      </c>
      <c r="G9" s="72">
        <f t="shared" si="0"/>
        <v>2419164.2999999998</v>
      </c>
      <c r="H9" s="73">
        <v>4352900</v>
      </c>
      <c r="I9" s="74">
        <v>1933735.7000000002</v>
      </c>
      <c r="J9" s="75">
        <f>H9-I9</f>
        <v>2419164.2999999998</v>
      </c>
      <c r="K9" s="73">
        <v>0</v>
      </c>
      <c r="L9" s="74">
        <v>0</v>
      </c>
      <c r="M9" s="75">
        <f>K9-L9</f>
        <v>0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6"/>
      <c r="B10" s="77">
        <v>2120</v>
      </c>
      <c r="C10" s="78" t="s">
        <v>64</v>
      </c>
      <c r="D10" s="79"/>
      <c r="E10" s="80">
        <f t="shared" si="0"/>
        <v>957650</v>
      </c>
      <c r="F10" s="81">
        <f t="shared" si="0"/>
        <v>407935.42</v>
      </c>
      <c r="G10" s="82">
        <f t="shared" si="0"/>
        <v>549714.58000000007</v>
      </c>
      <c r="H10" s="73">
        <v>957650</v>
      </c>
      <c r="I10" s="83">
        <v>407935.42</v>
      </c>
      <c r="J10" s="75">
        <f>H10-I10</f>
        <v>549714.58000000007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6"/>
      <c r="B11" s="77">
        <v>2210</v>
      </c>
      <c r="C11" s="78" t="s">
        <v>2</v>
      </c>
      <c r="D11" s="79"/>
      <c r="E11" s="80">
        <f t="shared" si="0"/>
        <v>164582.81</v>
      </c>
      <c r="F11" s="81">
        <f t="shared" si="0"/>
        <v>84505.81</v>
      </c>
      <c r="G11" s="82">
        <f t="shared" si="0"/>
        <v>80077</v>
      </c>
      <c r="H11" s="73">
        <v>117900</v>
      </c>
      <c r="I11" s="83">
        <v>37823</v>
      </c>
      <c r="J11" s="75">
        <f t="shared" ref="J11:J25" si="1">H11-I11</f>
        <v>80077</v>
      </c>
      <c r="K11" s="73">
        <v>0</v>
      </c>
      <c r="L11" s="83">
        <v>0</v>
      </c>
      <c r="M11" s="75">
        <f t="shared" ref="M11:M25" si="2">K11-L11</f>
        <v>0</v>
      </c>
      <c r="N11" s="73">
        <v>46682.81</v>
      </c>
      <c r="O11" s="83">
        <v>46682.81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6"/>
      <c r="B12" s="77">
        <v>2220</v>
      </c>
      <c r="C12" s="78" t="s">
        <v>65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6"/>
      <c r="B13" s="77">
        <v>2230</v>
      </c>
      <c r="C13" s="78" t="s">
        <v>66</v>
      </c>
      <c r="D13" s="79"/>
      <c r="E13" s="80">
        <f t="shared" si="0"/>
        <v>0</v>
      </c>
      <c r="F13" s="81">
        <f t="shared" si="0"/>
        <v>0</v>
      </c>
      <c r="G13" s="82">
        <f t="shared" si="0"/>
        <v>0</v>
      </c>
      <c r="H13" s="73">
        <v>0</v>
      </c>
      <c r="I13" s="83">
        <v>0</v>
      </c>
      <c r="J13" s="75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6"/>
      <c r="B14" s="77">
        <v>2240</v>
      </c>
      <c r="C14" s="78" t="s">
        <v>19</v>
      </c>
      <c r="D14" s="79"/>
      <c r="E14" s="80">
        <f t="shared" si="0"/>
        <v>128000</v>
      </c>
      <c r="F14" s="81">
        <f t="shared" si="0"/>
        <v>49054.54</v>
      </c>
      <c r="G14" s="82">
        <f t="shared" si="0"/>
        <v>78945.459999999992</v>
      </c>
      <c r="H14" s="73">
        <f>190000-62000</f>
        <v>128000</v>
      </c>
      <c r="I14" s="83">
        <v>49054.54</v>
      </c>
      <c r="J14" s="75">
        <f t="shared" si="1"/>
        <v>78945.459999999992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6"/>
      <c r="B15" s="77">
        <v>2250</v>
      </c>
      <c r="C15" s="78" t="s">
        <v>67</v>
      </c>
      <c r="D15" s="79"/>
      <c r="E15" s="80">
        <f t="shared" si="0"/>
        <v>4000</v>
      </c>
      <c r="F15" s="81">
        <f t="shared" si="0"/>
        <v>0</v>
      </c>
      <c r="G15" s="82">
        <f t="shared" si="0"/>
        <v>4000</v>
      </c>
      <c r="H15" s="73">
        <v>4000</v>
      </c>
      <c r="I15" s="83">
        <v>0</v>
      </c>
      <c r="J15" s="75">
        <f t="shared" si="1"/>
        <v>4000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6"/>
      <c r="B16" s="77">
        <v>2271</v>
      </c>
      <c r="C16" s="78" t="s">
        <v>68</v>
      </c>
      <c r="D16" s="79"/>
      <c r="E16" s="80">
        <f t="shared" si="0"/>
        <v>111000</v>
      </c>
      <c r="F16" s="81">
        <f t="shared" si="0"/>
        <v>53865.55</v>
      </c>
      <c r="G16" s="82">
        <f t="shared" si="0"/>
        <v>57134.45</v>
      </c>
      <c r="H16" s="73">
        <v>111000</v>
      </c>
      <c r="I16" s="83">
        <v>53865.55</v>
      </c>
      <c r="J16" s="75">
        <f t="shared" si="1"/>
        <v>57134.45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6"/>
      <c r="B17" s="77">
        <v>2272</v>
      </c>
      <c r="C17" s="78" t="s">
        <v>69</v>
      </c>
      <c r="D17" s="79"/>
      <c r="E17" s="80">
        <f t="shared" si="0"/>
        <v>1300</v>
      </c>
      <c r="F17" s="81">
        <f t="shared" si="0"/>
        <v>377.32</v>
      </c>
      <c r="G17" s="82">
        <f t="shared" si="0"/>
        <v>922.68000000000006</v>
      </c>
      <c r="H17" s="73">
        <v>1300</v>
      </c>
      <c r="I17" s="83">
        <v>377.32</v>
      </c>
      <c r="J17" s="75">
        <f t="shared" si="1"/>
        <v>922.68000000000006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6"/>
      <c r="B18" s="77">
        <v>2273</v>
      </c>
      <c r="C18" s="78" t="s">
        <v>70</v>
      </c>
      <c r="D18" s="79"/>
      <c r="E18" s="80">
        <f t="shared" si="0"/>
        <v>92450</v>
      </c>
      <c r="F18" s="81">
        <f t="shared" si="0"/>
        <v>40443.69</v>
      </c>
      <c r="G18" s="82">
        <f t="shared" si="0"/>
        <v>52006.31</v>
      </c>
      <c r="H18" s="73">
        <v>92450</v>
      </c>
      <c r="I18" s="83">
        <v>40443.69</v>
      </c>
      <c r="J18" s="75">
        <f t="shared" si="1"/>
        <v>52006.31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6"/>
      <c r="B19" s="77">
        <v>2274</v>
      </c>
      <c r="C19" s="78" t="s">
        <v>71</v>
      </c>
      <c r="D19" s="79"/>
      <c r="E19" s="80">
        <f t="shared" si="0"/>
        <v>0</v>
      </c>
      <c r="F19" s="81">
        <f t="shared" si="0"/>
        <v>0</v>
      </c>
      <c r="G19" s="82">
        <f t="shared" si="0"/>
        <v>0</v>
      </c>
      <c r="H19" s="73">
        <v>0</v>
      </c>
      <c r="I19" s="83">
        <v>0</v>
      </c>
      <c r="J19" s="75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6"/>
      <c r="B20" s="77">
        <v>2275</v>
      </c>
      <c r="C20" s="78" t="s">
        <v>72</v>
      </c>
      <c r="D20" s="79"/>
      <c r="E20" s="80">
        <f>H20+K20+N20+Q20</f>
        <v>1600</v>
      </c>
      <c r="F20" s="81">
        <f>I20+L20+O20+R20</f>
        <v>697.2</v>
      </c>
      <c r="G20" s="82">
        <f>J20+M20+P20+S20</f>
        <v>902.8</v>
      </c>
      <c r="H20" s="73">
        <v>1600</v>
      </c>
      <c r="I20" s="83">
        <v>697.2</v>
      </c>
      <c r="J20" s="75">
        <f t="shared" si="1"/>
        <v>902.8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6"/>
      <c r="B21" s="77">
        <v>2282</v>
      </c>
      <c r="C21" s="86" t="s">
        <v>73</v>
      </c>
      <c r="D21" s="86"/>
      <c r="E21" s="80">
        <f t="shared" si="0"/>
        <v>3000</v>
      </c>
      <c r="F21" s="81">
        <f t="shared" si="0"/>
        <v>0</v>
      </c>
      <c r="G21" s="82">
        <f t="shared" si="0"/>
        <v>3000</v>
      </c>
      <c r="H21" s="73">
        <v>3000</v>
      </c>
      <c r="I21" s="83">
        <v>0</v>
      </c>
      <c r="J21" s="75">
        <f t="shared" si="1"/>
        <v>3000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6"/>
      <c r="B22" s="77">
        <v>2730</v>
      </c>
      <c r="C22" s="78" t="s">
        <v>74</v>
      </c>
      <c r="D22" s="79"/>
      <c r="E22" s="80">
        <f t="shared" si="0"/>
        <v>0</v>
      </c>
      <c r="F22" s="81">
        <f t="shared" si="0"/>
        <v>0</v>
      </c>
      <c r="G22" s="82">
        <f t="shared" si="0"/>
        <v>0</v>
      </c>
      <c r="H22" s="73">
        <v>0</v>
      </c>
      <c r="I22" s="83">
        <v>0</v>
      </c>
      <c r="J22" s="75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6"/>
      <c r="B23" s="77">
        <v>2800</v>
      </c>
      <c r="C23" s="78" t="s">
        <v>75</v>
      </c>
      <c r="D23" s="79"/>
      <c r="E23" s="80">
        <f t="shared" si="0"/>
        <v>0</v>
      </c>
      <c r="F23" s="81">
        <f t="shared" si="0"/>
        <v>0</v>
      </c>
      <c r="G23" s="82">
        <f t="shared" si="0"/>
        <v>0</v>
      </c>
      <c r="H23" s="73">
        <v>0</v>
      </c>
      <c r="I23" s="83">
        <v>0</v>
      </c>
      <c r="J23" s="75">
        <f t="shared" si="1"/>
        <v>0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6"/>
      <c r="B24" s="77">
        <v>3110</v>
      </c>
      <c r="C24" s="78" t="s">
        <v>76</v>
      </c>
      <c r="D24" s="79"/>
      <c r="E24" s="80">
        <f t="shared" si="0"/>
        <v>81393.08</v>
      </c>
      <c r="F24" s="81">
        <f t="shared" si="0"/>
        <v>81393.08</v>
      </c>
      <c r="G24" s="82">
        <f t="shared" si="0"/>
        <v>0</v>
      </c>
      <c r="H24" s="73">
        <v>0</v>
      </c>
      <c r="I24" s="83">
        <v>0</v>
      </c>
      <c r="J24" s="75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81393.08</v>
      </c>
      <c r="O24" s="83">
        <v>81393.08</v>
      </c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6"/>
      <c r="B25" s="87">
        <v>3132</v>
      </c>
      <c r="C25" s="88" t="s">
        <v>77</v>
      </c>
      <c r="D25" s="89"/>
      <c r="E25" s="80">
        <f t="shared" ref="E25:G26" si="5">H25+K25+N25+Q25</f>
        <v>0</v>
      </c>
      <c r="F25" s="81">
        <f t="shared" si="5"/>
        <v>0</v>
      </c>
      <c r="G25" s="82">
        <f t="shared" si="5"/>
        <v>0</v>
      </c>
      <c r="H25" s="73">
        <v>0</v>
      </c>
      <c r="I25" s="83">
        <v>0</v>
      </c>
      <c r="J25" s="75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6"/>
      <c r="B26" s="87">
        <v>3142</v>
      </c>
      <c r="C26" s="90" t="s">
        <v>78</v>
      </c>
      <c r="D26" s="90"/>
      <c r="E26" s="91">
        <f t="shared" si="5"/>
        <v>0</v>
      </c>
      <c r="F26" s="92">
        <f t="shared" si="5"/>
        <v>0</v>
      </c>
      <c r="G26" s="93">
        <f t="shared" si="5"/>
        <v>0</v>
      </c>
      <c r="H26" s="94">
        <v>0</v>
      </c>
      <c r="I26" s="83">
        <v>0</v>
      </c>
      <c r="J26" s="95">
        <f>H26-I26</f>
        <v>0</v>
      </c>
      <c r="K26" s="94">
        <v>0</v>
      </c>
      <c r="L26" s="83">
        <v>0</v>
      </c>
      <c r="M26" s="95">
        <f>K26-L26</f>
        <v>0</v>
      </c>
      <c r="N26" s="94">
        <v>0</v>
      </c>
      <c r="O26" s="83">
        <v>0</v>
      </c>
      <c r="P26" s="95">
        <f>N26-O26</f>
        <v>0</v>
      </c>
      <c r="Q26" s="94">
        <v>0</v>
      </c>
      <c r="R26" s="83">
        <v>0</v>
      </c>
      <c r="S26" s="95">
        <f>Q26-R26</f>
        <v>0</v>
      </c>
    </row>
    <row r="27" spans="1:19" ht="18.75" customHeight="1" thickBot="1" x14ac:dyDescent="0.25">
      <c r="A27" s="96" t="s">
        <v>79</v>
      </c>
      <c r="B27" s="97"/>
      <c r="C27" s="98"/>
      <c r="D27" s="97"/>
      <c r="E27" s="99">
        <f t="shared" ref="E27:Q27" si="6">SUM(E9:E26)</f>
        <v>5897875.8899999997</v>
      </c>
      <c r="F27" s="100">
        <f>SUM(F9:F26)</f>
        <v>2652008.31</v>
      </c>
      <c r="G27" s="101">
        <f t="shared" si="6"/>
        <v>3245867.58</v>
      </c>
      <c r="H27" s="99">
        <f t="shared" si="6"/>
        <v>5769800</v>
      </c>
      <c r="I27" s="102">
        <f>SUM(I9:I26)</f>
        <v>2523932.42</v>
      </c>
      <c r="J27" s="103">
        <f t="shared" si="6"/>
        <v>3245867.58</v>
      </c>
      <c r="K27" s="99">
        <f t="shared" si="6"/>
        <v>0</v>
      </c>
      <c r="L27" s="100">
        <f>SUM(L9:L26)</f>
        <v>0</v>
      </c>
      <c r="M27" s="103">
        <f>SUM(M9:M26)</f>
        <v>0</v>
      </c>
      <c r="N27" s="99">
        <f t="shared" si="6"/>
        <v>128075.89</v>
      </c>
      <c r="O27" s="100">
        <f>SUM(O9:O26)</f>
        <v>128075.89</v>
      </c>
      <c r="P27" s="103">
        <f>SUM(P9:P26)</f>
        <v>0</v>
      </c>
      <c r="Q27" s="99">
        <f t="shared" si="6"/>
        <v>0</v>
      </c>
      <c r="R27" s="100">
        <f>SUM(R9:R26)</f>
        <v>0</v>
      </c>
      <c r="S27" s="103">
        <f>SUM(S9:S26)</f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CD75-F4B1-40B0-9783-6593823FB418}">
  <sheetPr codeName="Лист4">
    <pageSetUpPr fitToPage="1"/>
  </sheetPr>
  <dimension ref="A1:O144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6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Ц.Б.!B4</f>
        <v>за 6 місяці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Ц.Б.!I11</f>
        <v>37823</v>
      </c>
      <c r="E4" s="8">
        <f>D4-D5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SUM(D6:D55)</f>
        <v>37823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5530+2157+6532+381+4625</f>
        <v>19225</v>
      </c>
      <c r="E6" s="9"/>
      <c r="F6" s="9"/>
      <c r="G6" s="9"/>
      <c r="I6" s="9"/>
      <c r="J6" s="9"/>
      <c r="K6" s="9"/>
      <c r="M6" s="9"/>
      <c r="N6" s="9"/>
      <c r="O6" s="9"/>
    </row>
    <row r="7" spans="1:15" x14ac:dyDescent="0.3">
      <c r="A7" s="12">
        <v>2210.1999999999998</v>
      </c>
      <c r="B7" s="13" t="s">
        <v>4</v>
      </c>
      <c r="C7" s="13"/>
      <c r="D7" s="14">
        <v>234</v>
      </c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234</v>
      </c>
      <c r="D8" s="18"/>
      <c r="E8" s="19">
        <f>D7-C8</f>
        <v>0</v>
      </c>
    </row>
    <row r="9" spans="1:15" collapsed="1" x14ac:dyDescent="0.3">
      <c r="A9" s="12"/>
      <c r="B9" s="20" t="s">
        <v>5</v>
      </c>
      <c r="C9" s="18">
        <v>234</v>
      </c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0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1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6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7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t="23.25" customHeight="1" x14ac:dyDescent="0.3">
      <c r="A17" s="12">
        <v>2210.5</v>
      </c>
      <c r="B17" s="13" t="s">
        <v>8</v>
      </c>
      <c r="C17" s="13"/>
      <c r="D17" s="14">
        <v>7006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7006</v>
      </c>
      <c r="D18" s="18"/>
      <c r="E18" s="19">
        <f>D17-C18</f>
        <v>0</v>
      </c>
    </row>
    <row r="19" spans="1:15" collapsed="1" x14ac:dyDescent="0.3">
      <c r="A19" s="12"/>
      <c r="B19" s="20" t="s">
        <v>9</v>
      </c>
      <c r="C19" s="18">
        <v>6205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10</v>
      </c>
      <c r="C20" s="18">
        <v>801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1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1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1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1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1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1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hidden="1" x14ac:dyDescent="0.3">
      <c r="A30" s="12">
        <v>2210.6</v>
      </c>
      <c r="B30" s="13" t="s">
        <v>11</v>
      </c>
      <c r="C30" s="13"/>
      <c r="D30" s="14"/>
      <c r="E30" s="9"/>
      <c r="F30" s="9"/>
      <c r="G30" s="9"/>
      <c r="I30" s="9"/>
      <c r="J30" s="9"/>
      <c r="K30" s="9"/>
      <c r="M30" s="9"/>
      <c r="N30" s="9"/>
      <c r="O30" s="9"/>
    </row>
    <row r="31" spans="1:15" ht="18" customHeight="1" x14ac:dyDescent="0.3">
      <c r="A31" s="12">
        <v>2210.6999999999998</v>
      </c>
      <c r="B31" s="13" t="s">
        <v>12</v>
      </c>
      <c r="C31" s="13"/>
      <c r="D31" s="14">
        <v>10908</v>
      </c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SUM(C33:C42)</f>
        <v>10908</v>
      </c>
      <c r="D32" s="18"/>
      <c r="E32" s="19">
        <f>D31-C32</f>
        <v>0</v>
      </c>
    </row>
    <row r="33" spans="1:15" collapsed="1" x14ac:dyDescent="0.3">
      <c r="A33" s="12"/>
      <c r="B33" s="20" t="s">
        <v>13</v>
      </c>
      <c r="C33" s="18">
        <v>10908</v>
      </c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1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1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8"/>
      <c r="D39" s="18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8"/>
      <c r="D40" s="18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1"/>
      <c r="C41" s="18"/>
      <c r="D41" s="18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2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>
        <v>2210.8000000000002</v>
      </c>
      <c r="B43" s="13" t="s">
        <v>14</v>
      </c>
      <c r="C43" s="13"/>
      <c r="D43" s="1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>
        <v>2210.9</v>
      </c>
      <c r="B44" s="13" t="s">
        <v>15</v>
      </c>
      <c r="C44" s="13"/>
      <c r="D44" s="14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outlineLevel="1" x14ac:dyDescent="0.3">
      <c r="A45" s="15"/>
      <c r="B45" s="16"/>
      <c r="C45" s="17">
        <f>SUM(C46:C54)</f>
        <v>0</v>
      </c>
      <c r="D45" s="18"/>
      <c r="E45" s="19">
        <f>D44-C45</f>
        <v>0</v>
      </c>
    </row>
    <row r="46" spans="1:15" hidden="1" collapsed="1" x14ac:dyDescent="0.3">
      <c r="A46" s="12"/>
      <c r="B46" s="21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0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/>
      <c r="B48" s="21"/>
      <c r="C48" s="18"/>
      <c r="D48" s="18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x14ac:dyDescent="0.3">
      <c r="A49" s="12"/>
      <c r="B49" s="21"/>
      <c r="C49" s="18"/>
      <c r="D49" s="18"/>
      <c r="E49" s="9"/>
      <c r="F49" s="9"/>
      <c r="G49" s="9"/>
      <c r="I49" s="9"/>
      <c r="J49" s="9"/>
      <c r="K49" s="9"/>
      <c r="M49" s="9"/>
      <c r="N49" s="9"/>
      <c r="O49" s="9"/>
    </row>
    <row r="50" spans="1:15" hidden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1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2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x14ac:dyDescent="0.3">
      <c r="A55" s="12">
        <v>2211.9</v>
      </c>
      <c r="B55" s="13" t="s">
        <v>16</v>
      </c>
      <c r="C55" s="13"/>
      <c r="D55" s="14">
        <v>450</v>
      </c>
      <c r="E55" s="9"/>
      <c r="F55" s="9"/>
      <c r="G55" s="9"/>
      <c r="I55" s="9"/>
      <c r="J55" s="9"/>
      <c r="K55" s="9"/>
      <c r="M55" s="9"/>
      <c r="N55" s="9"/>
      <c r="O55" s="9"/>
    </row>
    <row r="56" spans="1:15" hidden="1" outlineLevel="1" x14ac:dyDescent="0.3">
      <c r="A56" s="15"/>
      <c r="B56" s="16"/>
      <c r="C56" s="17">
        <f>SUM(C57:C83)</f>
        <v>450</v>
      </c>
      <c r="D56" s="18"/>
      <c r="E56" s="19">
        <f>D55-C56</f>
        <v>0</v>
      </c>
    </row>
    <row r="57" spans="1:15" collapsed="1" x14ac:dyDescent="0.3">
      <c r="A57" s="12"/>
      <c r="B57" s="21" t="s">
        <v>17</v>
      </c>
      <c r="C57" s="18">
        <v>450</v>
      </c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1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1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x14ac:dyDescent="0.3">
      <c r="A62" s="12"/>
      <c r="B62" s="21"/>
      <c r="C62" s="18"/>
      <c r="D62" s="18"/>
      <c r="E62" s="9"/>
      <c r="F62" s="9"/>
      <c r="G62" s="9"/>
      <c r="I62" s="9"/>
      <c r="J62" s="9"/>
      <c r="K62" s="9"/>
      <c r="M62" s="9"/>
      <c r="N62" s="9"/>
      <c r="O62" s="9"/>
    </row>
    <row r="63" spans="1:15" hidden="1" x14ac:dyDescent="0.3">
      <c r="A63" s="12"/>
      <c r="B63" s="20"/>
      <c r="C63" s="18"/>
      <c r="D63" s="18"/>
      <c r="E63" s="9"/>
      <c r="F63" s="9"/>
      <c r="G63" s="9"/>
      <c r="I63" s="9"/>
      <c r="J63" s="9"/>
      <c r="K63" s="9"/>
      <c r="M63" s="9"/>
      <c r="N63" s="9"/>
      <c r="O63" s="9"/>
    </row>
    <row r="64" spans="1:15" hidden="1" x14ac:dyDescent="0.3">
      <c r="A64" s="12"/>
      <c r="B64" s="20"/>
      <c r="C64" s="18"/>
      <c r="D64" s="18"/>
      <c r="E64" s="9"/>
      <c r="F64" s="9"/>
      <c r="G64" s="9"/>
      <c r="I64" s="9"/>
      <c r="J64" s="9"/>
      <c r="K64" s="9"/>
      <c r="M64" s="9"/>
      <c r="N64" s="9"/>
      <c r="O64" s="9"/>
    </row>
    <row r="65" spans="1:15" hidden="1" x14ac:dyDescent="0.3">
      <c r="A65" s="12"/>
      <c r="B65" s="20"/>
      <c r="C65" s="18"/>
      <c r="D65" s="18"/>
      <c r="E65" s="9"/>
      <c r="F65" s="9"/>
      <c r="G65" s="9"/>
      <c r="I65" s="9"/>
      <c r="J65" s="9"/>
      <c r="K65" s="9"/>
      <c r="M65" s="9"/>
      <c r="N65" s="9"/>
      <c r="O65" s="9"/>
    </row>
    <row r="66" spans="1:15" hidden="1" x14ac:dyDescent="0.3">
      <c r="A66" s="12"/>
      <c r="B66" s="20"/>
      <c r="C66" s="18"/>
      <c r="D66" s="18"/>
      <c r="E66" s="9"/>
      <c r="F66" s="9"/>
      <c r="G66" s="9"/>
      <c r="I66" s="9"/>
      <c r="J66" s="9"/>
      <c r="K66" s="9"/>
      <c r="M66" s="9"/>
      <c r="N66" s="9"/>
      <c r="O66" s="9"/>
    </row>
    <row r="67" spans="1:15" hidden="1" x14ac:dyDescent="0.3">
      <c r="A67" s="12"/>
      <c r="B67" s="21"/>
      <c r="C67" s="18"/>
      <c r="D67" s="18"/>
      <c r="E67" s="9"/>
      <c r="F67" s="9"/>
      <c r="G67" s="9"/>
      <c r="I67" s="9"/>
      <c r="J67" s="9"/>
      <c r="K67" s="9"/>
      <c r="M67" s="9"/>
      <c r="N67" s="9"/>
      <c r="O67" s="9"/>
    </row>
    <row r="68" spans="1:15" hidden="1" x14ac:dyDescent="0.3">
      <c r="A68" s="12"/>
      <c r="B68" s="21"/>
      <c r="C68" s="18"/>
      <c r="D68" s="18"/>
      <c r="E68" s="9"/>
      <c r="F68" s="9"/>
      <c r="G68" s="9"/>
      <c r="I68" s="9"/>
      <c r="J68" s="9"/>
      <c r="K68" s="9"/>
      <c r="M68" s="9"/>
      <c r="N68" s="9"/>
      <c r="O68" s="9"/>
    </row>
    <row r="69" spans="1:15" hidden="1" x14ac:dyDescent="0.3">
      <c r="A69" s="12"/>
      <c r="B69" s="21"/>
      <c r="C69" s="18"/>
      <c r="D69" s="18"/>
      <c r="E69" s="9"/>
      <c r="F69" s="9"/>
      <c r="G69" s="9"/>
      <c r="I69" s="9"/>
      <c r="J69" s="9"/>
      <c r="K69" s="9"/>
      <c r="M69" s="9"/>
      <c r="N69" s="9"/>
      <c r="O69" s="9"/>
    </row>
    <row r="70" spans="1:15" hidden="1" x14ac:dyDescent="0.3">
      <c r="A70" s="12"/>
      <c r="B70" s="21"/>
      <c r="C70" s="18"/>
      <c r="D70" s="18"/>
      <c r="E70" s="9"/>
      <c r="F70" s="9"/>
      <c r="G70" s="9"/>
      <c r="I70" s="9"/>
      <c r="J70" s="9"/>
      <c r="K70" s="9"/>
      <c r="M70" s="9"/>
      <c r="N70" s="9"/>
      <c r="O70" s="9"/>
    </row>
    <row r="71" spans="1:15" hidden="1" x14ac:dyDescent="0.3">
      <c r="A71" s="12"/>
      <c r="B71" s="21"/>
      <c r="C71" s="18"/>
      <c r="D71" s="18"/>
      <c r="E71" s="9"/>
      <c r="F71" s="9"/>
      <c r="G71" s="9"/>
      <c r="I71" s="9"/>
      <c r="J71" s="9"/>
      <c r="K71" s="9"/>
      <c r="M71" s="9"/>
      <c r="N71" s="9"/>
      <c r="O71" s="9"/>
    </row>
    <row r="72" spans="1:15" hidden="1" x14ac:dyDescent="0.3">
      <c r="A72" s="12"/>
      <c r="B72" s="21"/>
      <c r="C72" s="18"/>
      <c r="D72" s="18"/>
      <c r="E72" s="9"/>
      <c r="F72" s="9"/>
      <c r="G72" s="9"/>
      <c r="I72" s="9"/>
      <c r="J72" s="9"/>
      <c r="K72" s="9"/>
      <c r="M72" s="9"/>
      <c r="N72" s="9"/>
      <c r="O72" s="9"/>
    </row>
    <row r="73" spans="1:15" hidden="1" x14ac:dyDescent="0.3">
      <c r="A73" s="12"/>
      <c r="B73" s="21"/>
      <c r="C73" s="18"/>
      <c r="D73" s="18"/>
      <c r="E73" s="9"/>
      <c r="F73" s="9"/>
      <c r="G73" s="9"/>
      <c r="I73" s="9"/>
      <c r="J73" s="9"/>
      <c r="K73" s="9"/>
      <c r="M73" s="9"/>
      <c r="N73" s="9"/>
      <c r="O73" s="9"/>
    </row>
    <row r="74" spans="1:15" hidden="1" x14ac:dyDescent="0.3">
      <c r="A74" s="12"/>
      <c r="B74" s="21"/>
      <c r="C74" s="18"/>
      <c r="D74" s="18"/>
      <c r="E74" s="9"/>
      <c r="F74" s="9"/>
      <c r="G74" s="9"/>
      <c r="I74" s="9"/>
      <c r="J74" s="9"/>
      <c r="K74" s="9"/>
      <c r="M74" s="9"/>
      <c r="N74" s="9"/>
      <c r="O74" s="9"/>
    </row>
    <row r="75" spans="1:15" hidden="1" x14ac:dyDescent="0.3">
      <c r="A75" s="12"/>
      <c r="B75" s="21"/>
      <c r="C75" s="18"/>
      <c r="D75" s="18"/>
      <c r="E75" s="9"/>
      <c r="F75" s="9"/>
      <c r="G75" s="9"/>
      <c r="I75" s="9"/>
      <c r="J75" s="9"/>
      <c r="K75" s="9"/>
      <c r="M75" s="9"/>
      <c r="N75" s="9"/>
      <c r="O75" s="9"/>
    </row>
    <row r="76" spans="1:15" hidden="1" x14ac:dyDescent="0.3">
      <c r="A76" s="12"/>
      <c r="B76" s="21"/>
      <c r="C76" s="18"/>
      <c r="D76" s="18"/>
      <c r="E76" s="9"/>
      <c r="F76" s="9"/>
      <c r="G76" s="9"/>
      <c r="I76" s="9"/>
      <c r="J76" s="9"/>
      <c r="K76" s="9"/>
      <c r="M76" s="9"/>
      <c r="N76" s="9"/>
      <c r="O76" s="9"/>
    </row>
    <row r="77" spans="1:15" hidden="1" x14ac:dyDescent="0.3">
      <c r="A77" s="12"/>
      <c r="B77" s="21"/>
      <c r="C77" s="18"/>
      <c r="D77" s="18"/>
      <c r="E77" s="9"/>
      <c r="F77" s="9"/>
      <c r="G77" s="9"/>
      <c r="I77" s="9"/>
      <c r="J77" s="9"/>
      <c r="K77" s="9"/>
      <c r="M77" s="9"/>
      <c r="N77" s="9"/>
      <c r="O77" s="9"/>
    </row>
    <row r="78" spans="1:15" hidden="1" x14ac:dyDescent="0.3">
      <c r="A78" s="12"/>
      <c r="B78" s="21"/>
      <c r="C78" s="18"/>
      <c r="D78" s="18"/>
      <c r="E78" s="9"/>
      <c r="F78" s="9"/>
      <c r="G78" s="9"/>
      <c r="I78" s="9"/>
      <c r="J78" s="9"/>
      <c r="K78" s="9"/>
      <c r="M78" s="9"/>
      <c r="N78" s="9"/>
      <c r="O78" s="9"/>
    </row>
    <row r="79" spans="1:15" hidden="1" x14ac:dyDescent="0.3">
      <c r="A79" s="12"/>
      <c r="B79" s="21"/>
      <c r="C79" s="18"/>
      <c r="D79" s="18"/>
      <c r="E79" s="9"/>
      <c r="F79" s="9"/>
      <c r="G79" s="9"/>
      <c r="I79" s="9"/>
      <c r="J79" s="9"/>
      <c r="K79" s="9"/>
      <c r="M79" s="9"/>
      <c r="N79" s="9"/>
      <c r="O79" s="9"/>
    </row>
    <row r="80" spans="1:15" hidden="1" x14ac:dyDescent="0.3">
      <c r="A80" s="12"/>
      <c r="B80" s="21"/>
      <c r="C80" s="18"/>
      <c r="D80" s="18"/>
      <c r="E80" s="9"/>
      <c r="F80" s="9"/>
      <c r="G80" s="9"/>
      <c r="I80" s="9"/>
      <c r="J80" s="9"/>
      <c r="K80" s="9"/>
      <c r="M80" s="9"/>
      <c r="N80" s="9"/>
      <c r="O80" s="9"/>
    </row>
    <row r="81" spans="1:15" hidden="1" x14ac:dyDescent="0.3">
      <c r="A81" s="12"/>
      <c r="B81" s="21"/>
      <c r="C81" s="18"/>
      <c r="D81" s="18"/>
      <c r="E81" s="9"/>
      <c r="F81" s="9"/>
      <c r="G81" s="9"/>
      <c r="I81" s="9"/>
      <c r="J81" s="9"/>
      <c r="K81" s="9"/>
      <c r="M81" s="9"/>
      <c r="N81" s="9"/>
      <c r="O81" s="9"/>
    </row>
    <row r="82" spans="1:15" hidden="1" x14ac:dyDescent="0.3">
      <c r="A82" s="12"/>
      <c r="B82" s="21"/>
      <c r="C82" s="18"/>
      <c r="D82" s="18"/>
      <c r="E82" s="9"/>
      <c r="F82" s="9"/>
      <c r="G82" s="9"/>
      <c r="I82" s="9"/>
      <c r="J82" s="9"/>
      <c r="K82" s="9"/>
      <c r="M82" s="9"/>
      <c r="N82" s="9"/>
      <c r="O82" s="9"/>
    </row>
    <row r="83" spans="1:15" hidden="1" outlineLevel="1" x14ac:dyDescent="0.3">
      <c r="A83" s="9"/>
      <c r="B83" s="23"/>
      <c r="D83" s="4" t="b">
        <f>D4=D5</f>
        <v>1</v>
      </c>
      <c r="E83" s="9"/>
      <c r="F83" s="9"/>
      <c r="G83" s="9"/>
      <c r="I83" s="9"/>
      <c r="J83" s="9"/>
      <c r="K83" s="9"/>
      <c r="M83" s="9"/>
      <c r="N83" s="9"/>
      <c r="O83" s="9"/>
    </row>
    <row r="84" spans="1:15" collapsed="1" x14ac:dyDescent="0.3">
      <c r="A84" s="9"/>
      <c r="B84" s="23"/>
      <c r="D84" s="24" t="s">
        <v>18</v>
      </c>
      <c r="E84" s="9"/>
      <c r="F84" s="9"/>
      <c r="G84" s="9"/>
      <c r="I84" s="9"/>
      <c r="J84" s="9"/>
      <c r="K84" s="9"/>
      <c r="M84" s="9"/>
      <c r="N84" s="9"/>
      <c r="O84" s="9"/>
    </row>
    <row r="85" spans="1:15" x14ac:dyDescent="0.3">
      <c r="A85" s="9"/>
      <c r="B85" s="9"/>
      <c r="D85" s="24" t="s">
        <v>18</v>
      </c>
      <c r="E85" s="9"/>
      <c r="F85" s="9"/>
      <c r="G85" s="9"/>
      <c r="I85" s="9"/>
      <c r="J85" s="9"/>
      <c r="K85" s="9"/>
      <c r="M85" s="9"/>
      <c r="N85" s="9"/>
      <c r="O85" s="9"/>
    </row>
    <row r="86" spans="1:15" ht="14.25" customHeight="1" x14ac:dyDescent="0.3">
      <c r="D86" s="24" t="s">
        <v>18</v>
      </c>
    </row>
    <row r="87" spans="1:15" ht="39.75" customHeight="1" x14ac:dyDescent="0.3">
      <c r="A87" s="5">
        <v>2240</v>
      </c>
      <c r="B87" s="6" t="s">
        <v>19</v>
      </c>
      <c r="C87" s="6"/>
      <c r="D87" s="7">
        <f>Ц.Б.!I14</f>
        <v>49054.54</v>
      </c>
      <c r="E87" s="8"/>
      <c r="F87" s="9"/>
      <c r="G87" s="9"/>
      <c r="I87" s="9"/>
      <c r="J87" s="9"/>
      <c r="K87" s="9"/>
      <c r="M87" s="9"/>
      <c r="N87" s="9"/>
      <c r="O87" s="9"/>
    </row>
    <row r="88" spans="1:15" hidden="1" outlineLevel="1" x14ac:dyDescent="0.3">
      <c r="A88" s="25">
        <v>2240</v>
      </c>
      <c r="B88" s="25"/>
      <c r="C88" s="11"/>
      <c r="D88" s="11">
        <f>SUM(D89:D121)</f>
        <v>49054.539999999994</v>
      </c>
      <c r="E88" s="9" t="b">
        <f>D87=D88</f>
        <v>1</v>
      </c>
    </row>
    <row r="89" spans="1:15" hidden="1" collapsed="1" x14ac:dyDescent="0.3">
      <c r="A89" s="15">
        <v>2240.1</v>
      </c>
      <c r="B89" s="13" t="s">
        <v>20</v>
      </c>
      <c r="C89" s="13"/>
      <c r="D89" s="14"/>
    </row>
    <row r="90" spans="1:15" hidden="1" x14ac:dyDescent="0.3">
      <c r="A90" s="15">
        <v>2240.1999999999998</v>
      </c>
      <c r="B90" s="26" t="s">
        <v>21</v>
      </c>
      <c r="C90" s="27"/>
      <c r="D90" s="14"/>
    </row>
    <row r="91" spans="1:15" hidden="1" x14ac:dyDescent="0.3">
      <c r="A91" s="15">
        <v>2240.3000000000002</v>
      </c>
      <c r="B91" s="26" t="s">
        <v>22</v>
      </c>
      <c r="C91" s="27"/>
      <c r="D91" s="14"/>
    </row>
    <row r="92" spans="1:15" hidden="1" outlineLevel="1" x14ac:dyDescent="0.3">
      <c r="A92" s="15"/>
      <c r="B92" s="16"/>
      <c r="C92" s="17">
        <f>SUM(C93:C97)</f>
        <v>0</v>
      </c>
      <c r="D92" s="18"/>
      <c r="E92" s="19">
        <f>D91-C92</f>
        <v>0</v>
      </c>
    </row>
    <row r="93" spans="1:15" hidden="1" collapsed="1" x14ac:dyDescent="0.3">
      <c r="A93" s="15"/>
      <c r="B93" s="21"/>
      <c r="C93" s="18"/>
      <c r="D93" s="18"/>
    </row>
    <row r="94" spans="1:15" hidden="1" x14ac:dyDescent="0.3">
      <c r="A94" s="15"/>
      <c r="B94" s="21"/>
      <c r="C94" s="18"/>
      <c r="D94" s="18"/>
    </row>
    <row r="95" spans="1:15" hidden="1" x14ac:dyDescent="0.3">
      <c r="A95" s="15"/>
      <c r="B95" s="21"/>
      <c r="C95" s="18"/>
      <c r="D95" s="18"/>
    </row>
    <row r="96" spans="1:15" hidden="1" x14ac:dyDescent="0.3">
      <c r="A96" s="15"/>
      <c r="B96" s="21"/>
      <c r="C96" s="18"/>
      <c r="D96" s="18"/>
    </row>
    <row r="97" spans="1:5" hidden="1" x14ac:dyDescent="0.3">
      <c r="A97" s="15"/>
      <c r="B97" s="15"/>
      <c r="C97" s="18"/>
      <c r="D97" s="18"/>
    </row>
    <row r="98" spans="1:5" x14ac:dyDescent="0.3">
      <c r="A98" s="15">
        <v>2240.4</v>
      </c>
      <c r="B98" s="26" t="s">
        <v>23</v>
      </c>
      <c r="C98" s="27"/>
      <c r="D98" s="14">
        <f>1.2</f>
        <v>1.2</v>
      </c>
    </row>
    <row r="99" spans="1:5" x14ac:dyDescent="0.3">
      <c r="A99" s="15">
        <v>2240.5</v>
      </c>
      <c r="B99" s="26" t="s">
        <v>24</v>
      </c>
      <c r="C99" s="27"/>
      <c r="D99" s="14">
        <v>150</v>
      </c>
    </row>
    <row r="100" spans="1:5" hidden="1" outlineLevel="1" x14ac:dyDescent="0.3">
      <c r="A100" s="15"/>
      <c r="B100" s="16"/>
      <c r="C100" s="17">
        <f>SUM(C101:C109)</f>
        <v>150</v>
      </c>
      <c r="D100" s="18"/>
      <c r="E100" s="19">
        <f>D99-C100</f>
        <v>0</v>
      </c>
    </row>
    <row r="101" spans="1:5" ht="17.25" customHeight="1" collapsed="1" x14ac:dyDescent="0.3">
      <c r="A101" s="15"/>
      <c r="B101" s="20" t="s">
        <v>25</v>
      </c>
      <c r="C101" s="18">
        <v>150</v>
      </c>
      <c r="D101" s="18"/>
    </row>
    <row r="102" spans="1:5" ht="17.25" hidden="1" customHeight="1" x14ac:dyDescent="0.3">
      <c r="A102" s="15"/>
      <c r="B102" s="20"/>
      <c r="C102" s="18"/>
      <c r="D102" s="18"/>
    </row>
    <row r="103" spans="1:5" ht="17.25" hidden="1" customHeight="1" x14ac:dyDescent="0.3">
      <c r="A103" s="15"/>
      <c r="B103" s="20"/>
      <c r="C103" s="18"/>
      <c r="D103" s="18"/>
    </row>
    <row r="104" spans="1:5" hidden="1" x14ac:dyDescent="0.3">
      <c r="A104" s="15"/>
      <c r="B104" s="21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x14ac:dyDescent="0.3">
      <c r="A109" s="15"/>
      <c r="B109" s="21"/>
      <c r="C109" s="18"/>
      <c r="D109" s="18"/>
    </row>
    <row r="110" spans="1:5" hidden="1" x14ac:dyDescent="0.3">
      <c r="A110" s="15">
        <v>2240.6</v>
      </c>
      <c r="B110" s="26" t="s">
        <v>26</v>
      </c>
      <c r="C110" s="27"/>
      <c r="D110" s="14"/>
    </row>
    <row r="111" spans="1:5" hidden="1" x14ac:dyDescent="0.3">
      <c r="A111" s="15">
        <v>2240.6999999999998</v>
      </c>
      <c r="B111" s="26" t="s">
        <v>27</v>
      </c>
      <c r="C111" s="27"/>
      <c r="D111" s="14"/>
    </row>
    <row r="112" spans="1:5" hidden="1" x14ac:dyDescent="0.3">
      <c r="A112" s="15">
        <v>2240.8000000000002</v>
      </c>
      <c r="B112" s="26" t="s">
        <v>28</v>
      </c>
      <c r="C112" s="27"/>
      <c r="D112" s="14"/>
    </row>
    <row r="113" spans="1:5" hidden="1" x14ac:dyDescent="0.3">
      <c r="A113" s="15">
        <v>2240.9</v>
      </c>
      <c r="B113" s="26" t="s">
        <v>29</v>
      </c>
      <c r="C113" s="27"/>
      <c r="D113" s="14"/>
    </row>
    <row r="114" spans="1:5" hidden="1" x14ac:dyDescent="0.3">
      <c r="A114" s="15">
        <v>2241.1</v>
      </c>
      <c r="B114" s="26" t="s">
        <v>30</v>
      </c>
      <c r="C114" s="27"/>
      <c r="D114" s="14"/>
    </row>
    <row r="115" spans="1:5" hidden="1" x14ac:dyDescent="0.3">
      <c r="A115" s="15">
        <v>2241.1999999999998</v>
      </c>
      <c r="B115" s="26" t="s">
        <v>31</v>
      </c>
      <c r="C115" s="27"/>
      <c r="D115" s="14"/>
    </row>
    <row r="116" spans="1:5" x14ac:dyDescent="0.3">
      <c r="A116" s="15">
        <v>2241.3000000000002</v>
      </c>
      <c r="B116" s="26" t="s">
        <v>32</v>
      </c>
      <c r="C116" s="27"/>
      <c r="D116" s="14">
        <f>9057.14+2870.12+2873.67+2872.11</f>
        <v>17673.039999999997</v>
      </c>
    </row>
    <row r="117" spans="1:5" hidden="1" x14ac:dyDescent="0.3">
      <c r="A117" s="15">
        <v>2241.4</v>
      </c>
      <c r="B117" s="26" t="s">
        <v>33</v>
      </c>
      <c r="C117" s="27"/>
      <c r="D117" s="14"/>
    </row>
    <row r="118" spans="1:5" hidden="1" x14ac:dyDescent="0.3">
      <c r="A118" s="15">
        <v>2241.5</v>
      </c>
      <c r="B118" s="26" t="s">
        <v>34</v>
      </c>
      <c r="C118" s="27"/>
      <c r="D118" s="14"/>
    </row>
    <row r="119" spans="1:5" ht="38.25" hidden="1" customHeight="1" x14ac:dyDescent="0.3">
      <c r="A119" s="15">
        <v>2241.6</v>
      </c>
      <c r="B119" s="28" t="s">
        <v>35</v>
      </c>
      <c r="C119" s="27"/>
      <c r="D119" s="14"/>
    </row>
    <row r="120" spans="1:5" hidden="1" x14ac:dyDescent="0.3">
      <c r="A120" s="15">
        <v>2241.6999999999998</v>
      </c>
      <c r="B120" s="26" t="s">
        <v>36</v>
      </c>
      <c r="C120" s="27"/>
      <c r="D120" s="14"/>
    </row>
    <row r="121" spans="1:5" x14ac:dyDescent="0.3">
      <c r="A121" s="15">
        <v>2241.9</v>
      </c>
      <c r="B121" s="26" t="s">
        <v>37</v>
      </c>
      <c r="C121" s="27"/>
      <c r="D121" s="14">
        <v>31230.3</v>
      </c>
    </row>
    <row r="122" spans="1:5" hidden="1" outlineLevel="1" x14ac:dyDescent="0.3">
      <c r="A122" s="15"/>
      <c r="B122" s="16"/>
      <c r="C122" s="17">
        <f>SUM(C123:C142)</f>
        <v>31230.3</v>
      </c>
      <c r="D122" s="29"/>
      <c r="E122" s="19">
        <f>D121-C122</f>
        <v>0</v>
      </c>
    </row>
    <row r="123" spans="1:5" collapsed="1" x14ac:dyDescent="0.3">
      <c r="A123" s="15"/>
      <c r="B123" s="21" t="s">
        <v>38</v>
      </c>
      <c r="C123" s="18">
        <f>2360+2360</f>
        <v>4720</v>
      </c>
      <c r="D123" s="18"/>
    </row>
    <row r="124" spans="1:5" x14ac:dyDescent="0.3">
      <c r="A124" s="15"/>
      <c r="B124" s="21" t="s">
        <v>39</v>
      </c>
      <c r="C124" s="18">
        <f>6100+6200</f>
        <v>12300</v>
      </c>
      <c r="D124" s="18"/>
    </row>
    <row r="125" spans="1:5" x14ac:dyDescent="0.3">
      <c r="A125" s="15"/>
      <c r="B125" s="21" t="s">
        <v>40</v>
      </c>
      <c r="C125" s="18">
        <f>110+55+55</f>
        <v>220</v>
      </c>
      <c r="D125" s="18"/>
    </row>
    <row r="126" spans="1:5" x14ac:dyDescent="0.3">
      <c r="A126" s="15"/>
      <c r="B126" s="21" t="s">
        <v>41</v>
      </c>
      <c r="C126" s="18">
        <f>381.8+1600</f>
        <v>1981.8</v>
      </c>
      <c r="D126" s="18"/>
    </row>
    <row r="127" spans="1:5" x14ac:dyDescent="0.3">
      <c r="A127" s="15"/>
      <c r="B127" s="21" t="s">
        <v>42</v>
      </c>
      <c r="C127" s="30">
        <v>6720</v>
      </c>
      <c r="D127" s="18"/>
    </row>
    <row r="128" spans="1:5" x14ac:dyDescent="0.3">
      <c r="A128" s="15"/>
      <c r="B128" s="21" t="s">
        <v>43</v>
      </c>
      <c r="C128" s="30">
        <f>243*2</f>
        <v>486</v>
      </c>
      <c r="D128" s="18"/>
    </row>
    <row r="129" spans="1:4" x14ac:dyDescent="0.3">
      <c r="A129" s="15"/>
      <c r="B129" s="21" t="s">
        <v>44</v>
      </c>
      <c r="C129" s="30">
        <v>3629</v>
      </c>
      <c r="D129" s="18"/>
    </row>
    <row r="130" spans="1:4" x14ac:dyDescent="0.3">
      <c r="A130" s="15" t="s">
        <v>45</v>
      </c>
      <c r="B130" s="21" t="s">
        <v>46</v>
      </c>
      <c r="C130" s="30">
        <v>73.5</v>
      </c>
      <c r="D130" s="18"/>
    </row>
    <row r="131" spans="1:4" x14ac:dyDescent="0.3">
      <c r="A131" s="15"/>
      <c r="B131" s="21" t="s">
        <v>47</v>
      </c>
      <c r="C131" s="30">
        <f>1100</f>
        <v>1100</v>
      </c>
      <c r="D131" s="18"/>
    </row>
    <row r="132" spans="1:4" hidden="1" x14ac:dyDescent="0.3">
      <c r="A132" s="15"/>
      <c r="B132" s="21"/>
      <c r="C132" s="30"/>
      <c r="D132" s="18"/>
    </row>
    <row r="133" spans="1:4" hidden="1" x14ac:dyDescent="0.3">
      <c r="A133" s="15"/>
      <c r="B133" s="21"/>
      <c r="C133" s="30"/>
      <c r="D133" s="18"/>
    </row>
    <row r="134" spans="1:4" hidden="1" x14ac:dyDescent="0.3">
      <c r="A134" s="15"/>
      <c r="B134" s="21"/>
      <c r="C134" s="30"/>
      <c r="D134" s="18"/>
    </row>
    <row r="135" spans="1:4" hidden="1" x14ac:dyDescent="0.3">
      <c r="A135" s="15"/>
      <c r="B135" s="21"/>
      <c r="C135" s="30"/>
      <c r="D135" s="18"/>
    </row>
    <row r="136" spans="1:4" ht="19.5" hidden="1" customHeight="1" x14ac:dyDescent="0.3">
      <c r="A136" s="15"/>
      <c r="B136" s="21"/>
      <c r="C136" s="18"/>
      <c r="D136" s="18"/>
    </row>
    <row r="137" spans="1:4" hidden="1" x14ac:dyDescent="0.3">
      <c r="A137" s="15"/>
      <c r="B137" s="20"/>
      <c r="C137" s="18"/>
      <c r="D137" s="18"/>
    </row>
    <row r="138" spans="1:4" hidden="1" x14ac:dyDescent="0.3">
      <c r="A138" s="15"/>
      <c r="B138" s="21"/>
      <c r="C138" s="18"/>
      <c r="D138" s="18"/>
    </row>
    <row r="139" spans="1:4" hidden="1" x14ac:dyDescent="0.3">
      <c r="A139" s="15"/>
      <c r="B139" s="21"/>
      <c r="C139" s="18"/>
      <c r="D139" s="18"/>
    </row>
    <row r="140" spans="1:4" hidden="1" x14ac:dyDescent="0.3">
      <c r="A140" s="15"/>
      <c r="B140" s="20"/>
      <c r="C140" s="18"/>
      <c r="D140" s="18"/>
    </row>
    <row r="141" spans="1:4" hidden="1" x14ac:dyDescent="0.3">
      <c r="A141" s="15"/>
      <c r="B141" s="20"/>
      <c r="C141" s="18"/>
      <c r="D141" s="18"/>
    </row>
    <row r="142" spans="1:4" hidden="1" x14ac:dyDescent="0.3">
      <c r="A142" s="15"/>
      <c r="B142" s="20"/>
      <c r="C142" s="18"/>
      <c r="D142" s="18"/>
    </row>
    <row r="143" spans="1:4" hidden="1" outlineLevel="1" x14ac:dyDescent="0.3">
      <c r="D143" s="4" t="b">
        <f>D87=D88</f>
        <v>1</v>
      </c>
    </row>
    <row r="144" spans="1:4" hidden="1" collapsed="1" x14ac:dyDescent="0.3"/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9:C99"/>
    <mergeCell ref="B110:C110"/>
    <mergeCell ref="B111:C111"/>
    <mergeCell ref="B112:C112"/>
    <mergeCell ref="B113:C113"/>
    <mergeCell ref="B114:C114"/>
    <mergeCell ref="B55:C55"/>
    <mergeCell ref="B87:C87"/>
    <mergeCell ref="B89:C89"/>
    <mergeCell ref="B90:C90"/>
    <mergeCell ref="B91:C91"/>
    <mergeCell ref="B98:C98"/>
    <mergeCell ref="B16:C16"/>
    <mergeCell ref="B17:C17"/>
    <mergeCell ref="B30:C30"/>
    <mergeCell ref="B31:C31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2024-08-02T12:03:59Z</dcterms:created>
  <dcterms:modified xsi:type="dcterms:W3CDTF">2024-08-02T12:04:01Z</dcterms:modified>
</cp:coreProperties>
</file>