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"/>
    </mc:Choice>
  </mc:AlternateContent>
  <xr:revisionPtr revIDLastSave="0" documentId="13_ncr:1_{935C677A-6FAB-4732-AE2D-891D07259AF6}" xr6:coauthVersionLast="36" xr6:coauthVersionMax="36" xr10:uidLastSave="{00000000-0000-0000-0000-000000000000}"/>
  <bookViews>
    <workbookView xWindow="0" yWindow="0" windowWidth="28800" windowHeight="12225" xr2:uid="{767FF9DF-F2AB-4159-BFE6-1BB9A3031443}"/>
  </bookViews>
  <sheets>
    <sheet name="Госп.група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2" l="1"/>
  <c r="D4" i="2"/>
  <c r="A2" i="2"/>
  <c r="R27" i="3"/>
  <c r="Q27" i="3"/>
  <c r="O27" i="3"/>
  <c r="N27" i="3"/>
  <c r="L27" i="3"/>
  <c r="K27" i="3"/>
  <c r="I27" i="3"/>
  <c r="H27" i="3"/>
  <c r="S26" i="3"/>
  <c r="P26" i="3"/>
  <c r="M26" i="3"/>
  <c r="J26" i="3"/>
  <c r="G26" i="3" s="1"/>
  <c r="F26" i="3"/>
  <c r="E26" i="3"/>
  <c r="S25" i="3"/>
  <c r="P25" i="3"/>
  <c r="M25" i="3"/>
  <c r="J25" i="3"/>
  <c r="G25" i="3" s="1"/>
  <c r="F25" i="3"/>
  <c r="E25" i="3"/>
  <c r="S24" i="3"/>
  <c r="P24" i="3"/>
  <c r="M24" i="3"/>
  <c r="J24" i="3"/>
  <c r="F24" i="3"/>
  <c r="E24" i="3"/>
  <c r="S23" i="3"/>
  <c r="P23" i="3"/>
  <c r="M23" i="3"/>
  <c r="J23" i="3"/>
  <c r="F23" i="3"/>
  <c r="E23" i="3"/>
  <c r="S22" i="3"/>
  <c r="P22" i="3"/>
  <c r="M22" i="3"/>
  <c r="J22" i="3"/>
  <c r="F22" i="3"/>
  <c r="E22" i="3"/>
  <c r="S21" i="3"/>
  <c r="P21" i="3"/>
  <c r="M21" i="3"/>
  <c r="J21" i="3"/>
  <c r="G21" i="3" s="1"/>
  <c r="F21" i="3"/>
  <c r="E21" i="3"/>
  <c r="S20" i="3"/>
  <c r="P20" i="3"/>
  <c r="M20" i="3"/>
  <c r="J20" i="3"/>
  <c r="F20" i="3"/>
  <c r="E20" i="3"/>
  <c r="S19" i="3"/>
  <c r="P19" i="3"/>
  <c r="M19" i="3"/>
  <c r="J19" i="3"/>
  <c r="G19" i="3" s="1"/>
  <c r="F19" i="3"/>
  <c r="E19" i="3"/>
  <c r="S18" i="3"/>
  <c r="P18" i="3"/>
  <c r="M18" i="3"/>
  <c r="J18" i="3"/>
  <c r="F18" i="3"/>
  <c r="E18" i="3"/>
  <c r="S17" i="3"/>
  <c r="P17" i="3"/>
  <c r="M17" i="3"/>
  <c r="J17" i="3"/>
  <c r="G17" i="3" s="1"/>
  <c r="F17" i="3"/>
  <c r="E17" i="3"/>
  <c r="S16" i="3"/>
  <c r="P16" i="3"/>
  <c r="M16" i="3"/>
  <c r="J16" i="3"/>
  <c r="F16" i="3"/>
  <c r="E16" i="3"/>
  <c r="S15" i="3"/>
  <c r="P15" i="3"/>
  <c r="M15" i="3"/>
  <c r="J15" i="3"/>
  <c r="G15" i="3" s="1"/>
  <c r="F15" i="3"/>
  <c r="E15" i="3"/>
  <c r="S14" i="3"/>
  <c r="P14" i="3"/>
  <c r="G14" i="3" s="1"/>
  <c r="M14" i="3"/>
  <c r="J14" i="3"/>
  <c r="F14" i="3"/>
  <c r="E14" i="3"/>
  <c r="S13" i="3"/>
  <c r="P13" i="3"/>
  <c r="M13" i="3"/>
  <c r="J13" i="3"/>
  <c r="F13" i="3"/>
  <c r="E13" i="3"/>
  <c r="S12" i="3"/>
  <c r="P12" i="3"/>
  <c r="M12" i="3"/>
  <c r="J12" i="3"/>
  <c r="F12" i="3"/>
  <c r="E12" i="3"/>
  <c r="S11" i="3"/>
  <c r="P11" i="3"/>
  <c r="M11" i="3"/>
  <c r="J11" i="3"/>
  <c r="F11" i="3"/>
  <c r="E11" i="3"/>
  <c r="S10" i="3"/>
  <c r="P10" i="3"/>
  <c r="G10" i="3" s="1"/>
  <c r="M10" i="3"/>
  <c r="J10" i="3"/>
  <c r="F10" i="3"/>
  <c r="E10" i="3"/>
  <c r="S9" i="3"/>
  <c r="P9" i="3"/>
  <c r="M9" i="3"/>
  <c r="J9" i="3"/>
  <c r="F9" i="3"/>
  <c r="E9" i="3"/>
  <c r="E27" i="3" s="1"/>
  <c r="C107" i="2"/>
  <c r="C106" i="2"/>
  <c r="C105" i="2"/>
  <c r="E105" i="2" s="1"/>
  <c r="C89" i="2"/>
  <c r="C88" i="2"/>
  <c r="C84" i="2"/>
  <c r="E84" i="2" s="1"/>
  <c r="C76" i="2"/>
  <c r="E76" i="2" s="1"/>
  <c r="D74" i="2"/>
  <c r="D72" i="2" s="1"/>
  <c r="D114" i="2" s="1"/>
  <c r="C57" i="2"/>
  <c r="C55" i="2"/>
  <c r="E55" i="2" s="1"/>
  <c r="C48" i="2"/>
  <c r="C47" i="2" s="1"/>
  <c r="E47" i="2" s="1"/>
  <c r="C41" i="2"/>
  <c r="C39" i="2" s="1"/>
  <c r="E39" i="2" s="1"/>
  <c r="C32" i="2"/>
  <c r="E32" i="2" s="1"/>
  <c r="C21" i="2"/>
  <c r="C18" i="2" s="1"/>
  <c r="E18" i="2" s="1"/>
  <c r="C19" i="2"/>
  <c r="C8" i="2"/>
  <c r="E8" i="2" s="1"/>
  <c r="D5" i="2"/>
  <c r="E4" i="2" s="1"/>
  <c r="E5" i="2" l="1"/>
  <c r="D67" i="2"/>
  <c r="P27" i="3"/>
  <c r="G20" i="3"/>
  <c r="G24" i="3"/>
  <c r="F27" i="3"/>
  <c r="G9" i="3"/>
  <c r="G12" i="3"/>
  <c r="G18" i="3"/>
  <c r="M27" i="3"/>
  <c r="G11" i="3"/>
  <c r="G13" i="3"/>
  <c r="G16" i="3"/>
  <c r="G22" i="3"/>
  <c r="S27" i="3"/>
  <c r="J27" i="3"/>
  <c r="G23" i="3"/>
  <c r="E71" i="2"/>
  <c r="G27" i="3" l="1"/>
</calcChain>
</file>

<file path=xl/sharedStrings.xml><?xml version="1.0" encoding="utf-8"?>
<sst xmlns="http://schemas.openxmlformats.org/spreadsheetml/2006/main" count="99" uniqueCount="83">
  <si>
    <t>Касові видатки 
Господарська група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</si>
  <si>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</si>
  <si>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</si>
  <si>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</si>
  <si>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особові картки / 05.2024</t>
  </si>
  <si>
    <t xml:space="preserve">Підписка </t>
  </si>
  <si>
    <t>Медикаменти</t>
  </si>
  <si>
    <t>Господарчі товари</t>
  </si>
  <si>
    <t>госп.тов / 02,03,05.2024</t>
  </si>
  <si>
    <t>лічильник води / 04.2024</t>
  </si>
  <si>
    <t>ел.тов. / 04,05.2024</t>
  </si>
  <si>
    <t>буд.матеріали</t>
  </si>
  <si>
    <t xml:space="preserve">Миючі засоби    </t>
  </si>
  <si>
    <t>Меблі</t>
  </si>
  <si>
    <t>стелажі 3 шт / 05.2024</t>
  </si>
  <si>
    <t>Паливомастилні (Бензин, дизпаливо, мастило)</t>
  </si>
  <si>
    <t>бензин А-95 / 01.2024</t>
  </si>
  <si>
    <t>мастило / 02,03,05,07,09.2024</t>
  </si>
  <si>
    <t>Запчастини</t>
  </si>
  <si>
    <t>автозапчастини / 02,03,05,07.2024</t>
  </si>
  <si>
    <t>Ін.матеріали</t>
  </si>
  <si>
    <t>замазка силіконова / 02.2024</t>
  </si>
  <si>
    <t>товари для авто / 05,09.2024</t>
  </si>
  <si>
    <t>-</t>
  </si>
  <si>
    <t>Оплата послуг (крім комунальних) </t>
  </si>
  <si>
    <t>Медогляд</t>
  </si>
  <si>
    <t>Страхування /02.2024</t>
  </si>
  <si>
    <t>Транспортні послуги</t>
  </si>
  <si>
    <t>заміна автозапчастин</t>
  </si>
  <si>
    <t>Оренда приміщень</t>
  </si>
  <si>
    <t>Поточний ремонт</t>
  </si>
  <si>
    <t>автомобіля / 03.2024</t>
  </si>
  <si>
    <t>автомобіля / 05.2024</t>
  </si>
  <si>
    <t>автомобіля / 08.2024</t>
  </si>
  <si>
    <t>пот.рем. Орг.техніки / 09.2024</t>
  </si>
  <si>
    <t>автомобіля / 09/11.2024</t>
  </si>
  <si>
    <t>Поточний ремонт покрівлі</t>
  </si>
  <si>
    <t xml:space="preserve">Повірка засобів обліку </t>
  </si>
  <si>
    <t xml:space="preserve">Перезарядка вогнегасників </t>
  </si>
  <si>
    <t xml:space="preserve">Замір опору ДПРЧ-5 УДСНС України у Вол.обл. 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</si>
  <si>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</si>
  <si>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</si>
  <si>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</si>
  <si>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</si>
  <si>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</si>
  <si>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</si>
  <si>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</si>
  <si>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поштові послуги / 02,04,05,06,08.2024</t>
  </si>
  <si>
    <t>заправка картр / 02.2024</t>
  </si>
  <si>
    <t>інформаційні послуги</t>
  </si>
  <si>
    <t>регенерація картриджа</t>
  </si>
  <si>
    <t>Кошторисні призначення та касові видатки 
Управління освіти Нововолинської міської ради Волинської обл.,</t>
  </si>
  <si>
    <t>за 12 місяців 2024 р.</t>
  </si>
  <si>
    <t>на01.01.2025 (14.01.25)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</si>
  <si>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</si>
  <si>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</si>
  <si>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</si>
  <si>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</si>
  <si>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</si>
  <si>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</si>
  <si>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</si>
  <si>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</si>
  <si>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</si>
  <si>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</si>
  <si>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</si>
  <si>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</si>
  <si>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</si>
  <si>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</si>
  <si>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</si>
  <si>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</si>
  <si>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</si>
  <si>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</si>
  <si>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</si>
  <si>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</si>
  <si>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</si>
  <si>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</si>
  <si>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</si>
  <si>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</si>
  <si>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</si>
  <si>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</si>
  <si>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</si>
  <si>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</si>
  <si>
    <t>Група з господарського забезпечення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</si>
</sst>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_-* #,##0.00_₴_-;\-* #,##0.00_₴_-;_-* &quot;-&quot;??_₴_-;_-@_-"/>
    <numFmt numFmtId="166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3" fillId="0" borderId="0" xfId="1" applyNumberFormat="1" applyFont="1" applyAlignment="1">
      <alignment horizontal="center" vertical="center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top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17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0" fontId="13" fillId="0" borderId="23" xfId="1" applyFont="1" applyBorder="1" applyAlignment="1">
      <alignment horizontal="left" vertical="center" wrapText="1" indent="1"/>
    </xf>
    <xf numFmtId="0" fontId="13" fillId="0" borderId="24" xfId="1" applyFont="1" applyBorder="1" applyAlignment="1">
      <alignment horizontal="left" vertical="top" wrapText="1" indent="1"/>
    </xf>
    <xf numFmtId="0" fontId="13" fillId="0" borderId="25" xfId="1" applyFont="1" applyBorder="1" applyAlignment="1">
      <alignment horizontal="left" vertical="top" wrapText="1" indent="1"/>
    </xf>
    <xf numFmtId="164" fontId="13" fillId="0" borderId="26" xfId="1" applyNumberFormat="1" applyFont="1" applyBorder="1" applyAlignment="1">
      <alignment horizontal="center" vertical="center" wrapText="1"/>
    </xf>
    <xf numFmtId="164" fontId="13" fillId="0" borderId="27" xfId="1" applyNumberFormat="1" applyFont="1" applyBorder="1" applyAlignment="1">
      <alignment horizontal="center" vertical="center" wrapTex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28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/>
    <xf numFmtId="0" fontId="13" fillId="0" borderId="28" xfId="1" applyFont="1" applyBorder="1" applyAlignment="1">
      <alignment horizontal="left" vertical="center" wrapText="1" inden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13" fillId="0" borderId="29" xfId="1" applyNumberFormat="1" applyFont="1" applyBorder="1" applyAlignment="1">
      <alignment horizontal="center" vertical="center" wrapText="1"/>
    </xf>
    <xf numFmtId="164" fontId="13" fillId="0" borderId="30" xfId="1" applyNumberFormat="1" applyFont="1" applyBorder="1" applyAlignment="1">
      <alignment horizontal="center" vertical="center" wrapText="1"/>
    </xf>
    <xf numFmtId="165" fontId="13" fillId="0" borderId="30" xfId="1" applyNumberFormat="1" applyFont="1" applyBorder="1" applyAlignment="1">
      <alignment horizontal="right" vertical="center" wrapText="1" indent="1"/>
    </xf>
    <xf numFmtId="164" fontId="13" fillId="0" borderId="30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33" xfId="1" applyFont="1" applyBorder="1" applyAlignment="1">
      <alignment horizontal="left" vertical="top" wrapText="1" indent="1"/>
    </xf>
    <xf numFmtId="0" fontId="13" fillId="0" borderId="12" xfId="1" applyFont="1" applyBorder="1" applyAlignment="1">
      <alignment horizontal="left" vertical="center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4" xfId="1" applyFont="1" applyBorder="1" applyAlignment="1">
      <alignment horizontal="center" vertical="top" wrapText="1"/>
    </xf>
    <xf numFmtId="164" fontId="13" fillId="0" borderId="35" xfId="1" applyNumberFormat="1" applyFont="1" applyBorder="1" applyAlignment="1">
      <alignment horizontal="center" vertical="center" wrapText="1"/>
    </xf>
    <xf numFmtId="164" fontId="13" fillId="0" borderId="36" xfId="1" applyNumberFormat="1" applyFont="1" applyBorder="1" applyAlignment="1">
      <alignment horizontal="center" vertical="center" wrapText="1"/>
    </xf>
    <xf numFmtId="164" fontId="13" fillId="0" borderId="37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12" xfId="1" applyNumberFormat="1" applyFont="1" applyFill="1" applyBorder="1" applyAlignment="1" applyProtection="1">
      <alignment horizontal="right" vertical="center" wrapText="1" indent="1"/>
    </xf>
    <xf numFmtId="0" fontId="2" fillId="4" borderId="8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>
      <alignment horizontal="center" vertical="top" wrapText="1"/>
    </xf>
    <xf numFmtId="164" fontId="2" fillId="4" borderId="20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5" fontId="2" fillId="4" borderId="10" xfId="1" applyNumberFormat="1" applyFont="1" applyFill="1" applyBorder="1" applyAlignment="1">
      <alignment horizontal="right" vertical="center" wrapText="1" indent="1"/>
    </xf>
    <xf numFmtId="166" fontId="2" fillId="4" borderId="17" xfId="1" applyNumberFormat="1" applyFont="1" applyFill="1" applyBorder="1" applyAlignment="1" applyProtection="1">
      <alignment horizontal="right" vertical="center" wrapText="1" indent="1"/>
    </xf>
    <xf numFmtId="165" fontId="13" fillId="0" borderId="31" xfId="1" applyNumberFormat="1" applyFont="1" applyBorder="1" applyAlignment="1">
      <alignment horizontal="right" vertical="center" wrapText="1" indent="1"/>
    </xf>
    <xf numFmtId="166" fontId="13" fillId="0" borderId="30" xfId="1" applyNumberFormat="1" applyFont="1" applyFill="1" applyBorder="1" applyAlignment="1" applyProtection="1">
      <alignment horizontal="right" vertical="center" wrapText="1" indent="1"/>
    </xf>
    <xf numFmtId="164" fontId="13" fillId="0" borderId="38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33" xfId="1" applyNumberFormat="1" applyFont="1" applyBorder="1" applyAlignment="1">
      <alignment horizontal="right" vertical="center" wrapText="1" indent="1"/>
    </xf>
    <xf numFmtId="165" fontId="13" fillId="0" borderId="34" xfId="1" applyNumberFormat="1" applyFont="1" applyBorder="1" applyAlignment="1">
      <alignment horizontal="right" vertical="center" wrapText="1" indent="1"/>
    </xf>
    <xf numFmtId="166" fontId="13" fillId="0" borderId="36" xfId="1" applyNumberFormat="1" applyFont="1" applyFill="1" applyBorder="1" applyAlignment="1" applyProtection="1">
      <alignment horizontal="right" vertical="center" wrapText="1" inden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applyFont="1"/>
  </cellXfs>
  <cellStyles count="2">
    <cellStyle name="Обычный" xfId="0" builtinId="0"/>
    <cellStyle name="Обычный 2" xfId="1" xr:uid="{C9F13121-32C7-4BD4-B01D-2AA48D3804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1C351-4948-438B-BF88-BD4ACF8D90C1}">
  <sheetPr codeName="Лист1">
    <tabColor theme="9" tint="0.39997558519241921"/>
  </sheetPr>
  <dimension ref="A1:S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1" style="110" customWidth="1"/>
    <col min="2" max="2" width="8.28515625" style="108" customWidth="1"/>
    <col min="3" max="3" width="16" style="109" customWidth="1"/>
    <col min="4" max="4" width="33.28515625" style="76" customWidth="1"/>
    <col min="5" max="5" width="21.85546875" style="76" customWidth="1"/>
    <col min="6" max="6" width="23" style="109" customWidth="1"/>
    <col min="7" max="7" width="22.28515625" style="109" customWidth="1"/>
    <col min="8" max="8" width="21.7109375" style="109" customWidth="1"/>
    <col min="9" max="10" width="23" style="109" customWidth="1"/>
    <col min="11" max="11" width="19.85546875" style="76" hidden="1" customWidth="1"/>
    <col min="12" max="13" width="18.5703125" style="109" hidden="1" customWidth="1"/>
    <col min="14" max="14" width="21" style="109" hidden="1" customWidth="1"/>
    <col min="15" max="15" width="23.5703125" style="109" hidden="1" customWidth="1"/>
    <col min="16" max="16" width="21" style="109" hidden="1" customWidth="1"/>
    <col min="17" max="17" width="19.42578125" style="76" hidden="1" customWidth="1"/>
    <col min="18" max="19" width="19.42578125" style="109" hidden="1" customWidth="1"/>
    <col min="20" max="16384" width="9.140625" style="76"/>
  </cols>
  <sheetData>
    <row r="1" spans="1:19" s="32" customFormat="1" ht="7.5" customHeight="1" x14ac:dyDescent="0.3">
      <c r="B1" s="33"/>
      <c r="C1" s="34"/>
      <c r="D1" s="34"/>
      <c r="E1" s="34"/>
      <c r="F1" s="34"/>
      <c r="G1" s="34"/>
      <c r="H1" s="34"/>
      <c r="I1" s="35"/>
      <c r="J1" s="35"/>
      <c r="L1" s="34"/>
      <c r="M1" s="34"/>
      <c r="N1" s="34"/>
      <c r="O1" s="35"/>
      <c r="P1" s="35"/>
      <c r="R1" s="34"/>
      <c r="S1" s="34"/>
    </row>
    <row r="2" spans="1:19" s="32" customFormat="1" ht="6.75" customHeight="1" x14ac:dyDescent="0.25">
      <c r="B2" s="36" t="s">
        <v>51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s="32" customFormat="1" ht="40.5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s="32" customFormat="1" ht="22.5" customHeight="1" x14ac:dyDescent="0.3">
      <c r="B4" s="37" t="s">
        <v>52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s="32" customFormat="1" ht="19.5" customHeight="1" thickBot="1" x14ac:dyDescent="0.3">
      <c r="B5" s="38"/>
      <c r="C5" s="38"/>
      <c r="D5" s="38"/>
      <c r="E5" s="38"/>
      <c r="F5" s="38"/>
      <c r="G5" s="38"/>
      <c r="H5" s="39"/>
      <c r="I5" s="39" t="s">
        <v>53</v>
      </c>
      <c r="J5" s="38"/>
      <c r="K5" s="38"/>
      <c r="N5" s="38"/>
      <c r="O5" s="38"/>
      <c r="P5" s="38"/>
      <c r="Q5" s="38"/>
    </row>
    <row r="6" spans="1:19" s="32" customFormat="1" ht="40.5" customHeight="1" thickBot="1" x14ac:dyDescent="0.3">
      <c r="A6" s="40" t="s">
        <v>54</v>
      </c>
      <c r="B6" s="41" t="s">
        <v>55</v>
      </c>
      <c r="C6" s="42" t="s">
        <v>56</v>
      </c>
      <c r="D6" s="43"/>
      <c r="E6" s="44" t="s">
        <v>57</v>
      </c>
      <c r="F6" s="45"/>
      <c r="G6" s="46"/>
      <c r="H6" s="44" t="s">
        <v>58</v>
      </c>
      <c r="I6" s="45"/>
      <c r="J6" s="46"/>
      <c r="K6" s="47" t="s">
        <v>59</v>
      </c>
      <c r="L6" s="48"/>
      <c r="M6" s="46"/>
      <c r="N6" s="47" t="s">
        <v>60</v>
      </c>
      <c r="O6" s="48"/>
      <c r="P6" s="49"/>
      <c r="Q6" s="47" t="s">
        <v>61</v>
      </c>
      <c r="R6" s="48"/>
      <c r="S6" s="46"/>
    </row>
    <row r="7" spans="1:19" s="32" customFormat="1" ht="53.25" customHeight="1" thickBot="1" x14ac:dyDescent="0.3">
      <c r="A7" s="50"/>
      <c r="B7" s="51"/>
      <c r="C7" s="52"/>
      <c r="D7" s="53"/>
      <c r="E7" s="54" t="s">
        <v>62</v>
      </c>
      <c r="F7" s="55" t="s">
        <v>63</v>
      </c>
      <c r="G7" s="55" t="s">
        <v>64</v>
      </c>
      <c r="H7" s="54" t="s">
        <v>62</v>
      </c>
      <c r="I7" s="55" t="s">
        <v>63</v>
      </c>
      <c r="J7" s="55" t="s">
        <v>64</v>
      </c>
      <c r="K7" s="54" t="s">
        <v>62</v>
      </c>
      <c r="L7" s="55" t="s">
        <v>63</v>
      </c>
      <c r="M7" s="55" t="s">
        <v>64</v>
      </c>
      <c r="N7" s="54" t="s">
        <v>62</v>
      </c>
      <c r="O7" s="55" t="s">
        <v>63</v>
      </c>
      <c r="P7" s="55" t="s">
        <v>64</v>
      </c>
      <c r="Q7" s="54" t="s">
        <v>62</v>
      </c>
      <c r="R7" s="55" t="s">
        <v>63</v>
      </c>
      <c r="S7" s="55" t="s">
        <v>64</v>
      </c>
    </row>
    <row r="8" spans="1:19" s="66" customFormat="1" ht="15" thickBot="1" x14ac:dyDescent="0.25">
      <c r="A8" s="56">
        <v>1</v>
      </c>
      <c r="B8" s="57">
        <v>2</v>
      </c>
      <c r="C8" s="58">
        <v>3</v>
      </c>
      <c r="D8" s="59"/>
      <c r="E8" s="60">
        <v>4</v>
      </c>
      <c r="F8" s="61">
        <v>5</v>
      </c>
      <c r="G8" s="61">
        <v>6</v>
      </c>
      <c r="H8" s="62">
        <v>7</v>
      </c>
      <c r="I8" s="63">
        <v>8</v>
      </c>
      <c r="J8" s="64">
        <v>9</v>
      </c>
      <c r="K8" s="62">
        <v>10</v>
      </c>
      <c r="L8" s="61">
        <v>11</v>
      </c>
      <c r="M8" s="61">
        <v>12</v>
      </c>
      <c r="N8" s="63">
        <v>13</v>
      </c>
      <c r="O8" s="65">
        <v>14</v>
      </c>
      <c r="P8" s="65">
        <v>15</v>
      </c>
      <c r="Q8" s="63">
        <v>16</v>
      </c>
      <c r="R8" s="65">
        <v>17</v>
      </c>
      <c r="S8" s="65">
        <v>18</v>
      </c>
    </row>
    <row r="9" spans="1:19" ht="18.75" customHeight="1" x14ac:dyDescent="0.2">
      <c r="A9" s="67" t="s">
        <v>82</v>
      </c>
      <c r="B9" s="68">
        <v>2111</v>
      </c>
      <c r="C9" s="69" t="s">
        <v>65</v>
      </c>
      <c r="D9" s="70"/>
      <c r="E9" s="71">
        <f t="shared" ref="E9:G26" si="0">H9+K9+N9+Q9</f>
        <v>1146090</v>
      </c>
      <c r="F9" s="72">
        <f t="shared" si="0"/>
        <v>1146085.77</v>
      </c>
      <c r="G9" s="101">
        <f t="shared" si="0"/>
        <v>4.2299999999813735</v>
      </c>
      <c r="H9" s="73">
        <v>1146090</v>
      </c>
      <c r="I9" s="74">
        <v>1146085.77</v>
      </c>
      <c r="J9" s="102">
        <f>H9-I9</f>
        <v>4.2299999999813735</v>
      </c>
      <c r="K9" s="103">
        <v>0</v>
      </c>
      <c r="L9" s="104">
        <v>0</v>
      </c>
      <c r="M9" s="75">
        <f>K9-L9</f>
        <v>0</v>
      </c>
      <c r="N9" s="103">
        <v>0</v>
      </c>
      <c r="O9" s="104">
        <v>0</v>
      </c>
      <c r="P9" s="75">
        <f>N9-O9</f>
        <v>0</v>
      </c>
      <c r="Q9" s="73">
        <v>0</v>
      </c>
      <c r="R9" s="74">
        <v>0</v>
      </c>
      <c r="S9" s="75">
        <f>Q9-R9</f>
        <v>0</v>
      </c>
    </row>
    <row r="10" spans="1:19" ht="18.75" customHeight="1" x14ac:dyDescent="0.2">
      <c r="A10" s="67"/>
      <c r="B10" s="77">
        <v>2120</v>
      </c>
      <c r="C10" s="78" t="s">
        <v>66</v>
      </c>
      <c r="D10" s="79"/>
      <c r="E10" s="80">
        <f t="shared" si="0"/>
        <v>253925</v>
      </c>
      <c r="F10" s="81">
        <f t="shared" si="0"/>
        <v>253924.68000000002</v>
      </c>
      <c r="G10" s="105">
        <f t="shared" si="0"/>
        <v>0.31999999997788109</v>
      </c>
      <c r="H10" s="73">
        <v>253925</v>
      </c>
      <c r="I10" s="83">
        <v>253924.68000000002</v>
      </c>
      <c r="J10" s="102">
        <f>H10-I10</f>
        <v>0.31999999997788109</v>
      </c>
      <c r="K10" s="73">
        <v>0</v>
      </c>
      <c r="L10" s="83">
        <v>0</v>
      </c>
      <c r="M10" s="75">
        <f>K10-L10</f>
        <v>0</v>
      </c>
      <c r="N10" s="73">
        <v>0</v>
      </c>
      <c r="O10" s="83">
        <v>0</v>
      </c>
      <c r="P10" s="75">
        <f>N10-O10</f>
        <v>0</v>
      </c>
      <c r="Q10" s="73">
        <v>0</v>
      </c>
      <c r="R10" s="83">
        <v>0</v>
      </c>
      <c r="S10" s="75">
        <f>Q10-R10</f>
        <v>0</v>
      </c>
    </row>
    <row r="11" spans="1:19" ht="18.75" customHeight="1" x14ac:dyDescent="0.2">
      <c r="A11" s="67"/>
      <c r="B11" s="77">
        <v>2210</v>
      </c>
      <c r="C11" s="78" t="s">
        <v>1</v>
      </c>
      <c r="D11" s="79"/>
      <c r="E11" s="80">
        <f t="shared" si="0"/>
        <v>157014</v>
      </c>
      <c r="F11" s="81">
        <f t="shared" si="0"/>
        <v>157012.20000000001</v>
      </c>
      <c r="G11" s="105">
        <f t="shared" si="0"/>
        <v>1.7999999999883585</v>
      </c>
      <c r="H11" s="73">
        <v>157014</v>
      </c>
      <c r="I11" s="83">
        <v>157012.20000000001</v>
      </c>
      <c r="J11" s="102">
        <f t="shared" ref="J11:J25" si="1">H11-I11</f>
        <v>1.7999999999883585</v>
      </c>
      <c r="K11" s="73">
        <v>0</v>
      </c>
      <c r="L11" s="83">
        <v>0</v>
      </c>
      <c r="M11" s="75">
        <f t="shared" ref="M11:M25" si="2">K11-L11</f>
        <v>0</v>
      </c>
      <c r="N11" s="73">
        <v>0</v>
      </c>
      <c r="O11" s="83">
        <v>0</v>
      </c>
      <c r="P11" s="75">
        <f t="shared" ref="P11:P25" si="3">N11-O11</f>
        <v>0</v>
      </c>
      <c r="Q11" s="73">
        <v>0</v>
      </c>
      <c r="R11" s="83">
        <v>0</v>
      </c>
      <c r="S11" s="75">
        <f t="shared" ref="S11:S25" si="4">Q11-R11</f>
        <v>0</v>
      </c>
    </row>
    <row r="12" spans="1:19" ht="18.75" customHeight="1" x14ac:dyDescent="0.2">
      <c r="A12" s="67"/>
      <c r="B12" s="77">
        <v>2220</v>
      </c>
      <c r="C12" s="78" t="s">
        <v>67</v>
      </c>
      <c r="D12" s="79"/>
      <c r="E12" s="80">
        <f t="shared" si="0"/>
        <v>0</v>
      </c>
      <c r="F12" s="81">
        <f t="shared" si="0"/>
        <v>0</v>
      </c>
      <c r="G12" s="82">
        <f t="shared" si="0"/>
        <v>0</v>
      </c>
      <c r="H12" s="84">
        <v>0</v>
      </c>
      <c r="I12" s="85">
        <v>0</v>
      </c>
      <c r="J12" s="75">
        <f t="shared" si="1"/>
        <v>0</v>
      </c>
      <c r="K12" s="84">
        <v>0</v>
      </c>
      <c r="L12" s="85">
        <v>0</v>
      </c>
      <c r="M12" s="75">
        <f t="shared" si="2"/>
        <v>0</v>
      </c>
      <c r="N12" s="84">
        <v>0</v>
      </c>
      <c r="O12" s="85">
        <v>0</v>
      </c>
      <c r="P12" s="75">
        <f t="shared" si="3"/>
        <v>0</v>
      </c>
      <c r="Q12" s="84">
        <v>0</v>
      </c>
      <c r="R12" s="85">
        <v>0</v>
      </c>
      <c r="S12" s="75">
        <f t="shared" si="4"/>
        <v>0</v>
      </c>
    </row>
    <row r="13" spans="1:19" ht="18.75" customHeight="1" x14ac:dyDescent="0.2">
      <c r="A13" s="67"/>
      <c r="B13" s="77">
        <v>2230</v>
      </c>
      <c r="C13" s="78" t="s">
        <v>68</v>
      </c>
      <c r="D13" s="79"/>
      <c r="E13" s="80">
        <f t="shared" si="0"/>
        <v>0</v>
      </c>
      <c r="F13" s="81">
        <f t="shared" si="0"/>
        <v>0</v>
      </c>
      <c r="G13" s="105">
        <f t="shared" si="0"/>
        <v>0</v>
      </c>
      <c r="H13" s="73">
        <v>0</v>
      </c>
      <c r="I13" s="83">
        <v>0</v>
      </c>
      <c r="J13" s="102">
        <f t="shared" si="1"/>
        <v>0</v>
      </c>
      <c r="K13" s="73">
        <v>0</v>
      </c>
      <c r="L13" s="83">
        <v>0</v>
      </c>
      <c r="M13" s="75">
        <f t="shared" si="2"/>
        <v>0</v>
      </c>
      <c r="N13" s="73">
        <v>0</v>
      </c>
      <c r="O13" s="83">
        <v>0</v>
      </c>
      <c r="P13" s="75">
        <f t="shared" si="3"/>
        <v>0</v>
      </c>
      <c r="Q13" s="73">
        <v>0</v>
      </c>
      <c r="R13" s="83">
        <v>0</v>
      </c>
      <c r="S13" s="75">
        <f t="shared" si="4"/>
        <v>0</v>
      </c>
    </row>
    <row r="14" spans="1:19" ht="18.75" customHeight="1" x14ac:dyDescent="0.2">
      <c r="A14" s="67"/>
      <c r="B14" s="77">
        <v>2240</v>
      </c>
      <c r="C14" s="78" t="s">
        <v>24</v>
      </c>
      <c r="D14" s="79"/>
      <c r="E14" s="80">
        <f t="shared" si="0"/>
        <v>40140</v>
      </c>
      <c r="F14" s="81">
        <f t="shared" si="0"/>
        <v>40139.800000000003</v>
      </c>
      <c r="G14" s="105">
        <f t="shared" si="0"/>
        <v>0.19999999999708962</v>
      </c>
      <c r="H14" s="73">
        <v>40140</v>
      </c>
      <c r="I14" s="83">
        <v>40139.800000000003</v>
      </c>
      <c r="J14" s="102">
        <f t="shared" si="1"/>
        <v>0.19999999999708962</v>
      </c>
      <c r="K14" s="73">
        <v>0</v>
      </c>
      <c r="L14" s="83">
        <v>0</v>
      </c>
      <c r="M14" s="75">
        <f t="shared" si="2"/>
        <v>0</v>
      </c>
      <c r="N14" s="73">
        <v>0</v>
      </c>
      <c r="O14" s="83">
        <v>0</v>
      </c>
      <c r="P14" s="75">
        <f t="shared" si="3"/>
        <v>0</v>
      </c>
      <c r="Q14" s="73">
        <v>0</v>
      </c>
      <c r="R14" s="83">
        <v>0</v>
      </c>
      <c r="S14" s="75">
        <f t="shared" si="4"/>
        <v>0</v>
      </c>
    </row>
    <row r="15" spans="1:19" ht="18.75" customHeight="1" x14ac:dyDescent="0.2">
      <c r="A15" s="67"/>
      <c r="B15" s="77">
        <v>2250</v>
      </c>
      <c r="C15" s="78" t="s">
        <v>69</v>
      </c>
      <c r="D15" s="79"/>
      <c r="E15" s="80">
        <f t="shared" si="0"/>
        <v>1230</v>
      </c>
      <c r="F15" s="81">
        <f t="shared" si="0"/>
        <v>1230</v>
      </c>
      <c r="G15" s="105">
        <f t="shared" si="0"/>
        <v>0</v>
      </c>
      <c r="H15" s="73">
        <v>1230</v>
      </c>
      <c r="I15" s="83">
        <v>1230</v>
      </c>
      <c r="J15" s="102">
        <f t="shared" si="1"/>
        <v>0</v>
      </c>
      <c r="K15" s="73">
        <v>0</v>
      </c>
      <c r="L15" s="83">
        <v>0</v>
      </c>
      <c r="M15" s="75">
        <f t="shared" si="2"/>
        <v>0</v>
      </c>
      <c r="N15" s="73">
        <v>0</v>
      </c>
      <c r="O15" s="83">
        <v>0</v>
      </c>
      <c r="P15" s="75">
        <f t="shared" si="3"/>
        <v>0</v>
      </c>
      <c r="Q15" s="73">
        <v>0</v>
      </c>
      <c r="R15" s="83">
        <v>0</v>
      </c>
      <c r="S15" s="75">
        <f t="shared" si="4"/>
        <v>0</v>
      </c>
    </row>
    <row r="16" spans="1:19" ht="18.75" customHeight="1" x14ac:dyDescent="0.2">
      <c r="A16" s="67"/>
      <c r="B16" s="77">
        <v>2271</v>
      </c>
      <c r="C16" s="78" t="s">
        <v>70</v>
      </c>
      <c r="D16" s="79"/>
      <c r="E16" s="80">
        <f t="shared" si="0"/>
        <v>0</v>
      </c>
      <c r="F16" s="81">
        <f t="shared" si="0"/>
        <v>0</v>
      </c>
      <c r="G16" s="105">
        <f t="shared" si="0"/>
        <v>0</v>
      </c>
      <c r="H16" s="73">
        <v>0</v>
      </c>
      <c r="I16" s="83">
        <v>0</v>
      </c>
      <c r="J16" s="102">
        <f t="shared" si="1"/>
        <v>0</v>
      </c>
      <c r="K16" s="73">
        <v>0</v>
      </c>
      <c r="L16" s="83">
        <v>0</v>
      </c>
      <c r="M16" s="75">
        <f t="shared" si="2"/>
        <v>0</v>
      </c>
      <c r="N16" s="73">
        <v>0</v>
      </c>
      <c r="O16" s="83">
        <v>0</v>
      </c>
      <c r="P16" s="75">
        <f t="shared" si="3"/>
        <v>0</v>
      </c>
      <c r="Q16" s="73">
        <v>0</v>
      </c>
      <c r="R16" s="83">
        <v>0</v>
      </c>
      <c r="S16" s="75">
        <f t="shared" si="4"/>
        <v>0</v>
      </c>
    </row>
    <row r="17" spans="1:19" ht="18.75" customHeight="1" x14ac:dyDescent="0.2">
      <c r="A17" s="67"/>
      <c r="B17" s="77">
        <v>2272</v>
      </c>
      <c r="C17" s="78" t="s">
        <v>71</v>
      </c>
      <c r="D17" s="79"/>
      <c r="E17" s="80">
        <f t="shared" si="0"/>
        <v>0</v>
      </c>
      <c r="F17" s="81">
        <f t="shared" si="0"/>
        <v>0</v>
      </c>
      <c r="G17" s="105">
        <f t="shared" si="0"/>
        <v>0</v>
      </c>
      <c r="H17" s="73">
        <v>0</v>
      </c>
      <c r="I17" s="83">
        <v>0</v>
      </c>
      <c r="J17" s="102">
        <f t="shared" si="1"/>
        <v>0</v>
      </c>
      <c r="K17" s="73">
        <v>0</v>
      </c>
      <c r="L17" s="83">
        <v>0</v>
      </c>
      <c r="M17" s="75">
        <f t="shared" si="2"/>
        <v>0</v>
      </c>
      <c r="N17" s="73">
        <v>0</v>
      </c>
      <c r="O17" s="83">
        <v>0</v>
      </c>
      <c r="P17" s="75">
        <f t="shared" si="3"/>
        <v>0</v>
      </c>
      <c r="Q17" s="73">
        <v>0</v>
      </c>
      <c r="R17" s="83">
        <v>0</v>
      </c>
      <c r="S17" s="75">
        <f t="shared" si="4"/>
        <v>0</v>
      </c>
    </row>
    <row r="18" spans="1:19" ht="18.75" customHeight="1" x14ac:dyDescent="0.2">
      <c r="A18" s="67"/>
      <c r="B18" s="77">
        <v>2273</v>
      </c>
      <c r="C18" s="78" t="s">
        <v>72</v>
      </c>
      <c r="D18" s="79"/>
      <c r="E18" s="80">
        <f t="shared" si="0"/>
        <v>0</v>
      </c>
      <c r="F18" s="81">
        <f t="shared" si="0"/>
        <v>0</v>
      </c>
      <c r="G18" s="105">
        <f t="shared" si="0"/>
        <v>0</v>
      </c>
      <c r="H18" s="73">
        <v>0</v>
      </c>
      <c r="I18" s="83">
        <v>0</v>
      </c>
      <c r="J18" s="102">
        <f t="shared" si="1"/>
        <v>0</v>
      </c>
      <c r="K18" s="73">
        <v>0</v>
      </c>
      <c r="L18" s="83">
        <v>0</v>
      </c>
      <c r="M18" s="75">
        <f t="shared" si="2"/>
        <v>0</v>
      </c>
      <c r="N18" s="73">
        <v>0</v>
      </c>
      <c r="O18" s="83">
        <v>0</v>
      </c>
      <c r="P18" s="75">
        <f t="shared" si="3"/>
        <v>0</v>
      </c>
      <c r="Q18" s="73">
        <v>0</v>
      </c>
      <c r="R18" s="83">
        <v>0</v>
      </c>
      <c r="S18" s="75">
        <f t="shared" si="4"/>
        <v>0</v>
      </c>
    </row>
    <row r="19" spans="1:19" ht="18.75" customHeight="1" x14ac:dyDescent="0.2">
      <c r="A19" s="67"/>
      <c r="B19" s="77">
        <v>2274</v>
      </c>
      <c r="C19" s="78" t="s">
        <v>73</v>
      </c>
      <c r="D19" s="79"/>
      <c r="E19" s="80">
        <f t="shared" si="0"/>
        <v>0</v>
      </c>
      <c r="F19" s="81">
        <f t="shared" si="0"/>
        <v>0</v>
      </c>
      <c r="G19" s="105">
        <f t="shared" si="0"/>
        <v>0</v>
      </c>
      <c r="H19" s="73">
        <v>0</v>
      </c>
      <c r="I19" s="83">
        <v>0</v>
      </c>
      <c r="J19" s="102">
        <f t="shared" si="1"/>
        <v>0</v>
      </c>
      <c r="K19" s="73">
        <v>0</v>
      </c>
      <c r="L19" s="83">
        <v>0</v>
      </c>
      <c r="M19" s="75">
        <f t="shared" si="2"/>
        <v>0</v>
      </c>
      <c r="N19" s="73">
        <v>0</v>
      </c>
      <c r="O19" s="83">
        <v>0</v>
      </c>
      <c r="P19" s="75">
        <f t="shared" si="3"/>
        <v>0</v>
      </c>
      <c r="Q19" s="73">
        <v>0</v>
      </c>
      <c r="R19" s="83">
        <v>0</v>
      </c>
      <c r="S19" s="75">
        <f t="shared" si="4"/>
        <v>0</v>
      </c>
    </row>
    <row r="20" spans="1:19" ht="18.75" customHeight="1" x14ac:dyDescent="0.2">
      <c r="A20" s="67"/>
      <c r="B20" s="77">
        <v>2275</v>
      </c>
      <c r="C20" s="78" t="s">
        <v>74</v>
      </c>
      <c r="D20" s="79"/>
      <c r="E20" s="80">
        <f t="shared" si="0"/>
        <v>0</v>
      </c>
      <c r="F20" s="81">
        <f t="shared" si="0"/>
        <v>0</v>
      </c>
      <c r="G20" s="105">
        <f t="shared" si="0"/>
        <v>0</v>
      </c>
      <c r="H20" s="73">
        <v>0</v>
      </c>
      <c r="I20" s="83">
        <v>0</v>
      </c>
      <c r="J20" s="102">
        <f t="shared" si="1"/>
        <v>0</v>
      </c>
      <c r="K20" s="73">
        <v>0</v>
      </c>
      <c r="L20" s="83">
        <v>0</v>
      </c>
      <c r="M20" s="75">
        <f t="shared" si="2"/>
        <v>0</v>
      </c>
      <c r="N20" s="73">
        <v>0</v>
      </c>
      <c r="O20" s="83">
        <v>0</v>
      </c>
      <c r="P20" s="75">
        <f t="shared" si="3"/>
        <v>0</v>
      </c>
      <c r="Q20" s="73">
        <v>0</v>
      </c>
      <c r="R20" s="83">
        <v>0</v>
      </c>
      <c r="S20" s="75">
        <f t="shared" si="4"/>
        <v>0</v>
      </c>
    </row>
    <row r="21" spans="1:19" ht="18.75" customHeight="1" x14ac:dyDescent="0.2">
      <c r="A21" s="67"/>
      <c r="B21" s="77">
        <v>2282</v>
      </c>
      <c r="C21" s="86" t="s">
        <v>75</v>
      </c>
      <c r="D21" s="86"/>
      <c r="E21" s="80">
        <f t="shared" si="0"/>
        <v>940</v>
      </c>
      <c r="F21" s="81">
        <f t="shared" si="0"/>
        <v>940</v>
      </c>
      <c r="G21" s="105">
        <f t="shared" si="0"/>
        <v>0</v>
      </c>
      <c r="H21" s="73">
        <v>940</v>
      </c>
      <c r="I21" s="83">
        <v>940</v>
      </c>
      <c r="J21" s="102">
        <f t="shared" si="1"/>
        <v>0</v>
      </c>
      <c r="K21" s="73">
        <v>0</v>
      </c>
      <c r="L21" s="83">
        <v>0</v>
      </c>
      <c r="M21" s="75">
        <f t="shared" si="2"/>
        <v>0</v>
      </c>
      <c r="N21" s="73">
        <v>0</v>
      </c>
      <c r="O21" s="83">
        <v>0</v>
      </c>
      <c r="P21" s="75">
        <f t="shared" si="3"/>
        <v>0</v>
      </c>
      <c r="Q21" s="73">
        <v>0</v>
      </c>
      <c r="R21" s="83">
        <v>0</v>
      </c>
      <c r="S21" s="75">
        <f t="shared" si="4"/>
        <v>0</v>
      </c>
    </row>
    <row r="22" spans="1:19" ht="18.75" customHeight="1" x14ac:dyDescent="0.2">
      <c r="A22" s="67"/>
      <c r="B22" s="77">
        <v>2730</v>
      </c>
      <c r="C22" s="78" t="s">
        <v>76</v>
      </c>
      <c r="D22" s="79"/>
      <c r="E22" s="80">
        <f t="shared" si="0"/>
        <v>0</v>
      </c>
      <c r="F22" s="81">
        <f t="shared" si="0"/>
        <v>0</v>
      </c>
      <c r="G22" s="105">
        <f t="shared" si="0"/>
        <v>0</v>
      </c>
      <c r="H22" s="73">
        <v>0</v>
      </c>
      <c r="I22" s="83">
        <v>0</v>
      </c>
      <c r="J22" s="102">
        <f t="shared" si="1"/>
        <v>0</v>
      </c>
      <c r="K22" s="73">
        <v>0</v>
      </c>
      <c r="L22" s="83">
        <v>0</v>
      </c>
      <c r="M22" s="75">
        <f t="shared" si="2"/>
        <v>0</v>
      </c>
      <c r="N22" s="73">
        <v>0</v>
      </c>
      <c r="O22" s="83">
        <v>0</v>
      </c>
      <c r="P22" s="75">
        <f t="shared" si="3"/>
        <v>0</v>
      </c>
      <c r="Q22" s="73">
        <v>0</v>
      </c>
      <c r="R22" s="83">
        <v>0</v>
      </c>
      <c r="S22" s="75">
        <f t="shared" si="4"/>
        <v>0</v>
      </c>
    </row>
    <row r="23" spans="1:19" ht="18.75" customHeight="1" x14ac:dyDescent="0.2">
      <c r="A23" s="67"/>
      <c r="B23" s="77">
        <v>2800</v>
      </c>
      <c r="C23" s="78" t="s">
        <v>77</v>
      </c>
      <c r="D23" s="79"/>
      <c r="E23" s="80">
        <f t="shared" si="0"/>
        <v>0</v>
      </c>
      <c r="F23" s="81">
        <f t="shared" si="0"/>
        <v>0</v>
      </c>
      <c r="G23" s="105">
        <f t="shared" si="0"/>
        <v>0</v>
      </c>
      <c r="H23" s="73">
        <v>0</v>
      </c>
      <c r="I23" s="83">
        <v>0</v>
      </c>
      <c r="J23" s="102">
        <f t="shared" si="1"/>
        <v>0</v>
      </c>
      <c r="K23" s="73">
        <v>0</v>
      </c>
      <c r="L23" s="83">
        <v>0</v>
      </c>
      <c r="M23" s="75">
        <f t="shared" si="2"/>
        <v>0</v>
      </c>
      <c r="N23" s="73">
        <v>0</v>
      </c>
      <c r="O23" s="83">
        <v>0</v>
      </c>
      <c r="P23" s="75">
        <f t="shared" si="3"/>
        <v>0</v>
      </c>
      <c r="Q23" s="73">
        <v>0</v>
      </c>
      <c r="R23" s="83">
        <v>0</v>
      </c>
      <c r="S23" s="75">
        <f t="shared" si="4"/>
        <v>0</v>
      </c>
    </row>
    <row r="24" spans="1:19" ht="18.75" customHeight="1" x14ac:dyDescent="0.2">
      <c r="A24" s="67"/>
      <c r="B24" s="77">
        <v>3110</v>
      </c>
      <c r="C24" s="78" t="s">
        <v>78</v>
      </c>
      <c r="D24" s="79"/>
      <c r="E24" s="80">
        <f t="shared" si="0"/>
        <v>0</v>
      </c>
      <c r="F24" s="81">
        <f t="shared" si="0"/>
        <v>0</v>
      </c>
      <c r="G24" s="105">
        <f t="shared" si="0"/>
        <v>0</v>
      </c>
      <c r="H24" s="73">
        <v>0</v>
      </c>
      <c r="I24" s="83">
        <v>0</v>
      </c>
      <c r="J24" s="102">
        <f t="shared" si="1"/>
        <v>0</v>
      </c>
      <c r="K24" s="73">
        <v>0</v>
      </c>
      <c r="L24" s="83">
        <v>0</v>
      </c>
      <c r="M24" s="75">
        <f t="shared" si="2"/>
        <v>0</v>
      </c>
      <c r="N24" s="73">
        <v>0</v>
      </c>
      <c r="O24" s="83"/>
      <c r="P24" s="75">
        <f t="shared" si="3"/>
        <v>0</v>
      </c>
      <c r="Q24" s="73">
        <v>0</v>
      </c>
      <c r="R24" s="83">
        <v>0</v>
      </c>
      <c r="S24" s="75">
        <f t="shared" si="4"/>
        <v>0</v>
      </c>
    </row>
    <row r="25" spans="1:19" ht="18.75" customHeight="1" x14ac:dyDescent="0.2">
      <c r="A25" s="67"/>
      <c r="B25" s="87">
        <v>3132</v>
      </c>
      <c r="C25" s="88" t="s">
        <v>79</v>
      </c>
      <c r="D25" s="89"/>
      <c r="E25" s="80">
        <f t="shared" si="0"/>
        <v>0</v>
      </c>
      <c r="F25" s="81">
        <f t="shared" si="0"/>
        <v>0</v>
      </c>
      <c r="G25" s="105">
        <f t="shared" si="0"/>
        <v>0</v>
      </c>
      <c r="H25" s="73">
        <v>0</v>
      </c>
      <c r="I25" s="83">
        <v>0</v>
      </c>
      <c r="J25" s="102">
        <f t="shared" si="1"/>
        <v>0</v>
      </c>
      <c r="K25" s="73">
        <v>0</v>
      </c>
      <c r="L25" s="83">
        <v>0</v>
      </c>
      <c r="M25" s="75">
        <f t="shared" si="2"/>
        <v>0</v>
      </c>
      <c r="N25" s="73">
        <v>0</v>
      </c>
      <c r="O25" s="83">
        <v>0</v>
      </c>
      <c r="P25" s="75">
        <f t="shared" si="3"/>
        <v>0</v>
      </c>
      <c r="Q25" s="73">
        <v>0</v>
      </c>
      <c r="R25" s="83">
        <v>0</v>
      </c>
      <c r="S25" s="75">
        <f t="shared" si="4"/>
        <v>0</v>
      </c>
    </row>
    <row r="26" spans="1:19" ht="18.75" customHeight="1" thickBot="1" x14ac:dyDescent="0.25">
      <c r="A26" s="67"/>
      <c r="B26" s="87">
        <v>3142</v>
      </c>
      <c r="C26" s="90" t="s">
        <v>80</v>
      </c>
      <c r="D26" s="90"/>
      <c r="E26" s="91">
        <f t="shared" si="0"/>
        <v>0</v>
      </c>
      <c r="F26" s="92">
        <f t="shared" si="0"/>
        <v>0</v>
      </c>
      <c r="G26" s="106">
        <f t="shared" si="0"/>
        <v>0</v>
      </c>
      <c r="H26" s="93">
        <v>0</v>
      </c>
      <c r="I26" s="83">
        <v>0</v>
      </c>
      <c r="J26" s="107">
        <f>H26-I26</f>
        <v>0</v>
      </c>
      <c r="K26" s="93">
        <v>0</v>
      </c>
      <c r="L26" s="83">
        <v>0</v>
      </c>
      <c r="M26" s="94">
        <f>K26-L26</f>
        <v>0</v>
      </c>
      <c r="N26" s="93">
        <v>0</v>
      </c>
      <c r="O26" s="83">
        <v>0</v>
      </c>
      <c r="P26" s="94">
        <f>N26-O26</f>
        <v>0</v>
      </c>
      <c r="Q26" s="93">
        <v>0</v>
      </c>
      <c r="R26" s="83">
        <v>0</v>
      </c>
      <c r="S26" s="94">
        <f>Q26-R26</f>
        <v>0</v>
      </c>
    </row>
    <row r="27" spans="1:19" ht="18.75" customHeight="1" thickBot="1" x14ac:dyDescent="0.25">
      <c r="A27" s="95" t="s">
        <v>81</v>
      </c>
      <c r="B27" s="96"/>
      <c r="C27" s="96"/>
      <c r="D27" s="96"/>
      <c r="E27" s="97">
        <f t="shared" ref="E27:S27" si="5">SUM(E9:E26)</f>
        <v>1599339</v>
      </c>
      <c r="F27" s="98">
        <f t="shared" si="5"/>
        <v>1599332.45</v>
      </c>
      <c r="G27" s="99">
        <f t="shared" si="5"/>
        <v>6.5499999999447027</v>
      </c>
      <c r="H27" s="97">
        <f t="shared" si="5"/>
        <v>1599339</v>
      </c>
      <c r="I27" s="98">
        <f t="shared" si="5"/>
        <v>1599332.45</v>
      </c>
      <c r="J27" s="100">
        <f t="shared" si="5"/>
        <v>6.5499999999447027</v>
      </c>
      <c r="K27" s="97">
        <f t="shared" si="5"/>
        <v>0</v>
      </c>
      <c r="L27" s="98">
        <f t="shared" si="5"/>
        <v>0</v>
      </c>
      <c r="M27" s="100">
        <f t="shared" si="5"/>
        <v>0</v>
      </c>
      <c r="N27" s="97">
        <f t="shared" si="5"/>
        <v>0</v>
      </c>
      <c r="O27" s="98">
        <f t="shared" si="5"/>
        <v>0</v>
      </c>
      <c r="P27" s="100">
        <f t="shared" si="5"/>
        <v>0</v>
      </c>
      <c r="Q27" s="97">
        <f t="shared" si="5"/>
        <v>0</v>
      </c>
      <c r="R27" s="98">
        <f t="shared" si="5"/>
        <v>0</v>
      </c>
      <c r="S27" s="100">
        <f t="shared" si="5"/>
        <v>0</v>
      </c>
    </row>
  </sheetData>
  <sheetProtection sheet="1" objects="1" scenarios="1"/>
  <mergeCells count="30"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22:D22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8:D8"/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</mergeCells>
  <pageMargins left="0.78740157480314965" right="0.39370078740157483" top="0.59055118110236227" bottom="0.98425196850393704" header="0.51181102362204722" footer="0.51181102362204722"/>
  <pageSetup paperSize="9" scale="55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F0B8-D012-4886-9CE7-7C5AC5DEED12}">
  <sheetPr codeName="Лист6"/>
  <dimension ref="A1:O115"/>
  <sheetViews>
    <sheetView zoomScale="84" zoomScaleNormal="84" workbookViewId="0">
      <selection sqref="A1:D1"/>
    </sheetView>
  </sheetViews>
  <sheetFormatPr defaultColWidth="9.140625" defaultRowHeight="18.75" outlineLevelRow="1" outlineLevelCol="1" x14ac:dyDescent="0.3"/>
  <cols>
    <col min="1" max="1" width="12.5703125" style="3" customWidth="1"/>
    <col min="2" max="2" width="63.85546875" style="3" customWidth="1"/>
    <col min="3" max="3" width="21" style="23" customWidth="1"/>
    <col min="4" max="4" width="23.85546875" style="23" customWidth="1"/>
    <col min="5" max="5" width="13.28515625" style="3" hidden="1" customWidth="1" outlineLevel="1"/>
    <col min="6" max="6" width="9.140625" style="3" collapsed="1"/>
    <col min="7" max="16384" width="9.140625" style="3"/>
  </cols>
  <sheetData>
    <row r="1" spans="1:15" ht="36.75" customHeight="1" x14ac:dyDescent="0.3">
      <c r="A1" s="1" t="s">
        <v>0</v>
      </c>
      <c r="B1" s="2"/>
      <c r="C1" s="2"/>
      <c r="D1" s="2"/>
    </row>
    <row r="2" spans="1:15" x14ac:dyDescent="0.3">
      <c r="A2" s="2" t="str">
        <f>Госп.група!B4</f>
        <v>за 12 місяців 2024 р.</v>
      </c>
      <c r="B2" s="2"/>
      <c r="C2" s="2"/>
      <c r="D2" s="2"/>
    </row>
    <row r="4" spans="1:15" ht="51" customHeight="1" x14ac:dyDescent="0.3">
      <c r="A4" s="4">
        <v>2210</v>
      </c>
      <c r="B4" s="5" t="s">
        <v>1</v>
      </c>
      <c r="C4" s="5"/>
      <c r="D4" s="6">
        <f>Госп.група!I11</f>
        <v>157012.20000000001</v>
      </c>
      <c r="E4" s="7">
        <f>D4-D5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SUM(D6:D54)</f>
        <v>157012.20000000001</v>
      </c>
      <c r="E5" s="8" t="b">
        <f>D4=D5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2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3</v>
      </c>
      <c r="C7" s="12"/>
      <c r="D7" s="13">
        <v>1320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1320</v>
      </c>
      <c r="D8" s="17"/>
      <c r="E8" s="18">
        <f>D7-C8</f>
        <v>0</v>
      </c>
    </row>
    <row r="9" spans="1:15" collapsed="1" x14ac:dyDescent="0.3">
      <c r="A9" s="11"/>
      <c r="B9" s="19" t="s">
        <v>4</v>
      </c>
      <c r="C9" s="17">
        <v>1320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7</v>
      </c>
      <c r="C17" s="12"/>
      <c r="D17" s="13">
        <v>2161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SUM(C19:C29)</f>
        <v>2161</v>
      </c>
      <c r="D18" s="17"/>
      <c r="E18" s="18">
        <f>D17-C18</f>
        <v>0</v>
      </c>
    </row>
    <row r="19" spans="1:15" collapsed="1" x14ac:dyDescent="0.3">
      <c r="A19" s="11"/>
      <c r="B19" s="19" t="s">
        <v>8</v>
      </c>
      <c r="C19" s="17">
        <f>370+100+500+111</f>
        <v>1081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/>
      <c r="B20" s="20" t="s">
        <v>9</v>
      </c>
      <c r="C20" s="17">
        <v>470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/>
      <c r="B21" s="20" t="s">
        <v>10</v>
      </c>
      <c r="C21" s="17">
        <f>180+180</f>
        <v>360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/>
      <c r="B22" s="20" t="s">
        <v>11</v>
      </c>
      <c r="C22" s="17">
        <v>250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1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>
        <v>2210.6</v>
      </c>
      <c r="B30" s="12" t="s">
        <v>12</v>
      </c>
      <c r="C30" s="12"/>
      <c r="D30" s="13"/>
      <c r="E30" s="8"/>
      <c r="F30" s="8"/>
      <c r="G30" s="8"/>
      <c r="I30" s="8"/>
      <c r="J30" s="8"/>
      <c r="K30" s="8"/>
      <c r="M30" s="8"/>
      <c r="N30" s="8"/>
      <c r="O30" s="8"/>
    </row>
    <row r="31" spans="1:15" x14ac:dyDescent="0.3">
      <c r="A31" s="11">
        <v>2210.6999999999998</v>
      </c>
      <c r="B31" s="12" t="s">
        <v>13</v>
      </c>
      <c r="C31" s="12"/>
      <c r="D31" s="13">
        <v>7200</v>
      </c>
      <c r="E31" s="8"/>
      <c r="F31" s="8"/>
      <c r="G31" s="8"/>
      <c r="I31" s="8"/>
      <c r="J31" s="8"/>
      <c r="K31" s="8"/>
      <c r="M31" s="8"/>
      <c r="N31" s="8"/>
      <c r="O31" s="8"/>
    </row>
    <row r="32" spans="1:15" hidden="1" outlineLevel="1" x14ac:dyDescent="0.3">
      <c r="A32" s="14"/>
      <c r="B32" s="15"/>
      <c r="C32" s="16">
        <f>SUM(C33:C37)</f>
        <v>7200</v>
      </c>
      <c r="D32" s="17"/>
      <c r="E32" s="18">
        <f>D31-C32</f>
        <v>0</v>
      </c>
    </row>
    <row r="33" spans="1:15" collapsed="1" x14ac:dyDescent="0.3">
      <c r="A33" s="14"/>
      <c r="B33" s="20" t="s">
        <v>14</v>
      </c>
      <c r="C33" s="17">
        <v>7200</v>
      </c>
      <c r="D33" s="17"/>
    </row>
    <row r="34" spans="1:15" hidden="1" x14ac:dyDescent="0.3">
      <c r="A34" s="14"/>
      <c r="B34" s="20"/>
      <c r="C34" s="17"/>
      <c r="D34" s="17"/>
    </row>
    <row r="35" spans="1:15" hidden="1" x14ac:dyDescent="0.3">
      <c r="A35" s="14"/>
      <c r="B35" s="20"/>
      <c r="C35" s="17"/>
      <c r="D35" s="17"/>
    </row>
    <row r="36" spans="1:15" hidden="1" x14ac:dyDescent="0.3">
      <c r="A36" s="14"/>
      <c r="B36" s="20"/>
      <c r="C36" s="17"/>
      <c r="D36" s="17"/>
    </row>
    <row r="37" spans="1:15" hidden="1" x14ac:dyDescent="0.3">
      <c r="A37" s="14"/>
      <c r="B37" s="14"/>
      <c r="C37" s="17"/>
      <c r="D37" s="17"/>
    </row>
    <row r="38" spans="1:15" x14ac:dyDescent="0.3">
      <c r="A38" s="11">
        <v>2210.8000000000002</v>
      </c>
      <c r="B38" s="12" t="s">
        <v>15</v>
      </c>
      <c r="C38" s="12"/>
      <c r="D38" s="13">
        <v>133851.20000000001</v>
      </c>
      <c r="E38" s="8"/>
      <c r="F38" s="8"/>
      <c r="G38" s="8"/>
      <c r="I38" s="8"/>
      <c r="J38" s="8"/>
      <c r="K38" s="8"/>
      <c r="M38" s="8"/>
      <c r="N38" s="8"/>
      <c r="O38" s="8"/>
    </row>
    <row r="39" spans="1:15" hidden="1" outlineLevel="1" x14ac:dyDescent="0.3">
      <c r="A39" s="14"/>
      <c r="B39" s="15"/>
      <c r="C39" s="16">
        <f>SUM(C40:C45)</f>
        <v>133851.20000000001</v>
      </c>
      <c r="D39" s="17"/>
      <c r="E39" s="18">
        <f>D38-C39</f>
        <v>0</v>
      </c>
    </row>
    <row r="40" spans="1:15" collapsed="1" x14ac:dyDescent="0.3">
      <c r="A40" s="11"/>
      <c r="B40" s="20" t="s">
        <v>16</v>
      </c>
      <c r="C40" s="17">
        <v>129571.2</v>
      </c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x14ac:dyDescent="0.3">
      <c r="A41" s="11"/>
      <c r="B41" s="20" t="s">
        <v>17</v>
      </c>
      <c r="C41" s="17">
        <f>1050+1030+530+550+1120</f>
        <v>4280</v>
      </c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1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x14ac:dyDescent="0.3">
      <c r="A46" s="11">
        <v>2210.9</v>
      </c>
      <c r="B46" s="12" t="s">
        <v>18</v>
      </c>
      <c r="C46" s="12"/>
      <c r="D46" s="13">
        <v>10840</v>
      </c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SUM(C48:C53)</f>
        <v>10840</v>
      </c>
      <c r="D47" s="17"/>
      <c r="E47" s="18">
        <f>D46-C47</f>
        <v>0</v>
      </c>
    </row>
    <row r="48" spans="1:15" collapsed="1" x14ac:dyDescent="0.3">
      <c r="A48" s="11"/>
      <c r="B48" s="20" t="s">
        <v>19</v>
      </c>
      <c r="C48" s="17">
        <f>750+2360+700+1190+4770+1070</f>
        <v>10840</v>
      </c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1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x14ac:dyDescent="0.3">
      <c r="A54" s="11">
        <v>2211.9</v>
      </c>
      <c r="B54" s="12" t="s">
        <v>20</v>
      </c>
      <c r="C54" s="12"/>
      <c r="D54" s="13">
        <v>1640</v>
      </c>
      <c r="E54" s="8"/>
      <c r="F54" s="8"/>
      <c r="G54" s="8"/>
      <c r="I54" s="8"/>
      <c r="J54" s="8"/>
      <c r="K54" s="8"/>
      <c r="M54" s="8"/>
      <c r="N54" s="8"/>
      <c r="O54" s="8"/>
    </row>
    <row r="55" spans="1:15" hidden="1" outlineLevel="1" x14ac:dyDescent="0.3">
      <c r="A55" s="14"/>
      <c r="B55" s="15"/>
      <c r="C55" s="16">
        <f>SUM(C56:C67)</f>
        <v>1640</v>
      </c>
      <c r="D55" s="17"/>
      <c r="E55" s="18">
        <f>D54-C55</f>
        <v>0</v>
      </c>
    </row>
    <row r="56" spans="1:15" collapsed="1" x14ac:dyDescent="0.3">
      <c r="A56" s="11"/>
      <c r="B56" s="20" t="s">
        <v>21</v>
      </c>
      <c r="C56" s="17">
        <v>280</v>
      </c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x14ac:dyDescent="0.3">
      <c r="A57" s="11"/>
      <c r="B57" s="20" t="s">
        <v>22</v>
      </c>
      <c r="C57" s="17">
        <f>410+950</f>
        <v>1360</v>
      </c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19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outlineLevel="1" x14ac:dyDescent="0.3">
      <c r="A67" s="8"/>
      <c r="B67" s="22"/>
      <c r="D67" s="23" t="b">
        <f>D4=D5</f>
        <v>1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collapsed="1" x14ac:dyDescent="0.3">
      <c r="A68" s="8"/>
      <c r="B68" s="22"/>
      <c r="D68" s="24" t="s">
        <v>23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x14ac:dyDescent="0.3">
      <c r="A69" s="8"/>
      <c r="B69" s="8"/>
      <c r="D69" s="24" t="s">
        <v>23</v>
      </c>
      <c r="E69" s="8"/>
      <c r="F69" s="8"/>
      <c r="G69" s="8"/>
      <c r="I69" s="8"/>
      <c r="J69" s="8"/>
      <c r="K69" s="8"/>
      <c r="M69" s="8"/>
      <c r="N69" s="8"/>
      <c r="O69" s="8"/>
    </row>
    <row r="70" spans="1:15" ht="14.25" customHeight="1" x14ac:dyDescent="0.3">
      <c r="D70" s="24" t="s">
        <v>23</v>
      </c>
    </row>
    <row r="71" spans="1:15" ht="39.75" customHeight="1" x14ac:dyDescent="0.3">
      <c r="A71" s="4">
        <v>2240</v>
      </c>
      <c r="B71" s="5" t="s">
        <v>24</v>
      </c>
      <c r="C71" s="5"/>
      <c r="D71" s="6">
        <f>Госп.група!I14</f>
        <v>40139.800000000003</v>
      </c>
      <c r="E71" s="8" t="b">
        <f>D71=D72</f>
        <v>1</v>
      </c>
      <c r="F71" s="8"/>
      <c r="G71" s="8"/>
      <c r="I71" s="8"/>
      <c r="J71" s="8"/>
      <c r="K71" s="8"/>
      <c r="M71" s="8"/>
      <c r="N71" s="8"/>
      <c r="O71" s="8"/>
    </row>
    <row r="72" spans="1:15" hidden="1" outlineLevel="1" x14ac:dyDescent="0.3">
      <c r="A72" s="25">
        <v>2240</v>
      </c>
      <c r="B72" s="25"/>
      <c r="C72" s="10"/>
      <c r="D72" s="10">
        <f>SUM(D73:D104)</f>
        <v>40139.800000000003</v>
      </c>
    </row>
    <row r="73" spans="1:15" hidden="1" collapsed="1" x14ac:dyDescent="0.3">
      <c r="A73" s="14">
        <v>2240.1</v>
      </c>
      <c r="B73" s="12" t="s">
        <v>25</v>
      </c>
      <c r="C73" s="12"/>
      <c r="D73" s="13"/>
    </row>
    <row r="74" spans="1:15" x14ac:dyDescent="0.3">
      <c r="A74" s="14">
        <v>2240.1999999999998</v>
      </c>
      <c r="B74" s="26" t="s">
        <v>26</v>
      </c>
      <c r="C74" s="27"/>
      <c r="D74" s="13">
        <f>1413</f>
        <v>1413</v>
      </c>
    </row>
    <row r="75" spans="1:15" x14ac:dyDescent="0.3">
      <c r="A75" s="14">
        <v>2240.3000000000002</v>
      </c>
      <c r="B75" s="26" t="s">
        <v>27</v>
      </c>
      <c r="C75" s="27"/>
      <c r="D75" s="13">
        <v>3700</v>
      </c>
    </row>
    <row r="76" spans="1:15" hidden="1" outlineLevel="1" x14ac:dyDescent="0.3">
      <c r="A76" s="14"/>
      <c r="B76" s="15"/>
      <c r="C76" s="16">
        <f>SUM(C77:C81)</f>
        <v>3700</v>
      </c>
      <c r="D76" s="17"/>
      <c r="E76" s="18">
        <f>D75-C76</f>
        <v>0</v>
      </c>
    </row>
    <row r="77" spans="1:15" collapsed="1" x14ac:dyDescent="0.3">
      <c r="A77" s="14"/>
      <c r="B77" s="20" t="s">
        <v>28</v>
      </c>
      <c r="C77" s="17">
        <v>3700</v>
      </c>
      <c r="D77" s="17"/>
    </row>
    <row r="78" spans="1:15" hidden="1" x14ac:dyDescent="0.3">
      <c r="A78" s="14"/>
      <c r="B78" s="20"/>
      <c r="C78" s="17"/>
      <c r="D78" s="17"/>
    </row>
    <row r="79" spans="1:15" hidden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14"/>
      <c r="C81" s="17"/>
      <c r="D81" s="17"/>
    </row>
    <row r="82" spans="1:5" hidden="1" x14ac:dyDescent="0.3">
      <c r="A82" s="14">
        <v>2240.4</v>
      </c>
      <c r="B82" s="26" t="s">
        <v>29</v>
      </c>
      <c r="C82" s="27"/>
      <c r="D82" s="13"/>
    </row>
    <row r="83" spans="1:5" x14ac:dyDescent="0.3">
      <c r="A83" s="14">
        <v>2240.5</v>
      </c>
      <c r="B83" s="26" t="s">
        <v>30</v>
      </c>
      <c r="C83" s="27"/>
      <c r="D83" s="13">
        <v>10120</v>
      </c>
    </row>
    <row r="84" spans="1:5" hidden="1" outlineLevel="1" x14ac:dyDescent="0.3">
      <c r="A84" s="14"/>
      <c r="B84" s="15"/>
      <c r="C84" s="16">
        <f>SUM(C85:C92)</f>
        <v>10120</v>
      </c>
      <c r="D84" s="17"/>
      <c r="E84" s="18">
        <f>D83-C84</f>
        <v>0</v>
      </c>
    </row>
    <row r="85" spans="1:5" ht="17.25" customHeight="1" collapsed="1" x14ac:dyDescent="0.3">
      <c r="A85" s="14"/>
      <c r="B85" s="19" t="s">
        <v>31</v>
      </c>
      <c r="C85" s="17">
        <v>2400</v>
      </c>
      <c r="D85" s="17"/>
    </row>
    <row r="86" spans="1:5" ht="17.25" customHeight="1" x14ac:dyDescent="0.3">
      <c r="A86" s="14"/>
      <c r="B86" s="19" t="s">
        <v>32</v>
      </c>
      <c r="C86" s="17">
        <v>1020</v>
      </c>
      <c r="D86" s="17"/>
    </row>
    <row r="87" spans="1:5" x14ac:dyDescent="0.3">
      <c r="A87" s="14"/>
      <c r="B87" s="19" t="s">
        <v>33</v>
      </c>
      <c r="C87" s="17">
        <v>200</v>
      </c>
      <c r="D87" s="17"/>
    </row>
    <row r="88" spans="1:5" x14ac:dyDescent="0.3">
      <c r="A88" s="14"/>
      <c r="B88" s="19" t="s">
        <v>34</v>
      </c>
      <c r="C88" s="17">
        <f>2300</f>
        <v>2300</v>
      </c>
      <c r="D88" s="17"/>
    </row>
    <row r="89" spans="1:5" x14ac:dyDescent="0.3">
      <c r="A89" s="14"/>
      <c r="B89" s="19" t="s">
        <v>35</v>
      </c>
      <c r="C89" s="17">
        <f>1500+2700</f>
        <v>4200</v>
      </c>
      <c r="D89" s="17"/>
    </row>
    <row r="90" spans="1:5" hidden="1" x14ac:dyDescent="0.3">
      <c r="A90" s="14"/>
      <c r="B90" s="20"/>
      <c r="C90" s="17"/>
      <c r="D90" s="17"/>
    </row>
    <row r="91" spans="1:5" hidden="1" x14ac:dyDescent="0.3">
      <c r="A91" s="14"/>
      <c r="B91" s="20"/>
      <c r="C91" s="17"/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>
        <v>2240.6</v>
      </c>
      <c r="B93" s="26" t="s">
        <v>36</v>
      </c>
      <c r="C93" s="27"/>
      <c r="D93" s="13"/>
    </row>
    <row r="94" spans="1:5" hidden="1" x14ac:dyDescent="0.3">
      <c r="A94" s="14">
        <v>2240.6999999999998</v>
      </c>
      <c r="B94" s="26" t="s">
        <v>37</v>
      </c>
      <c r="C94" s="27"/>
      <c r="D94" s="13"/>
    </row>
    <row r="95" spans="1:5" hidden="1" x14ac:dyDescent="0.3">
      <c r="A95" s="14">
        <v>2240.8000000000002</v>
      </c>
      <c r="B95" s="26" t="s">
        <v>38</v>
      </c>
      <c r="C95" s="27"/>
      <c r="D95" s="13"/>
    </row>
    <row r="96" spans="1:5" hidden="1" x14ac:dyDescent="0.3">
      <c r="A96" s="14">
        <v>2240.9</v>
      </c>
      <c r="B96" s="26" t="s">
        <v>39</v>
      </c>
      <c r="C96" s="27"/>
      <c r="D96" s="13"/>
    </row>
    <row r="97" spans="1:5" hidden="1" x14ac:dyDescent="0.3">
      <c r="A97" s="14">
        <v>2241.1</v>
      </c>
      <c r="B97" s="26">
        <v>0</v>
      </c>
      <c r="C97" s="27"/>
      <c r="D97" s="13"/>
    </row>
    <row r="98" spans="1:5" hidden="1" x14ac:dyDescent="0.3">
      <c r="A98" s="14">
        <v>2241.1999999999998</v>
      </c>
      <c r="B98" s="26" t="s">
        <v>40</v>
      </c>
      <c r="C98" s="27"/>
      <c r="D98" s="13"/>
    </row>
    <row r="99" spans="1:5" hidden="1" x14ac:dyDescent="0.3">
      <c r="A99" s="14">
        <v>2241.3000000000002</v>
      </c>
      <c r="B99" s="26" t="s">
        <v>41</v>
      </c>
      <c r="C99" s="27"/>
      <c r="D99" s="13"/>
    </row>
    <row r="100" spans="1:5" hidden="1" x14ac:dyDescent="0.3">
      <c r="A100" s="14">
        <v>2241.4</v>
      </c>
      <c r="B100" s="26" t="s">
        <v>42</v>
      </c>
      <c r="C100" s="27"/>
      <c r="D100" s="13"/>
    </row>
    <row r="101" spans="1:5" hidden="1" x14ac:dyDescent="0.3">
      <c r="A101" s="14">
        <v>2241.5</v>
      </c>
      <c r="B101" s="26" t="s">
        <v>43</v>
      </c>
      <c r="C101" s="27"/>
      <c r="D101" s="13"/>
    </row>
    <row r="102" spans="1:5" ht="38.25" hidden="1" customHeight="1" x14ac:dyDescent="0.3">
      <c r="A102" s="14">
        <v>2241.6</v>
      </c>
      <c r="B102" s="28" t="s">
        <v>44</v>
      </c>
      <c r="C102" s="27"/>
      <c r="D102" s="13"/>
    </row>
    <row r="103" spans="1:5" hidden="1" x14ac:dyDescent="0.3">
      <c r="A103" s="14">
        <v>2241.6999999999998</v>
      </c>
      <c r="B103" s="26" t="s">
        <v>45</v>
      </c>
      <c r="C103" s="27"/>
      <c r="D103" s="13"/>
    </row>
    <row r="104" spans="1:5" x14ac:dyDescent="0.3">
      <c r="A104" s="14">
        <v>2241.9</v>
      </c>
      <c r="B104" s="26" t="s">
        <v>46</v>
      </c>
      <c r="C104" s="27"/>
      <c r="D104" s="13">
        <v>24906.799999999999</v>
      </c>
    </row>
    <row r="105" spans="1:5" hidden="1" outlineLevel="1" x14ac:dyDescent="0.3">
      <c r="A105" s="14"/>
      <c r="B105" s="15"/>
      <c r="C105" s="16">
        <f>SUM(C106:C115)</f>
        <v>24906.799999999999</v>
      </c>
      <c r="D105" s="29"/>
      <c r="E105" s="18">
        <f>D104-C105</f>
        <v>0</v>
      </c>
    </row>
    <row r="106" spans="1:5" collapsed="1" x14ac:dyDescent="0.3">
      <c r="A106" s="14"/>
      <c r="B106" s="20" t="s">
        <v>47</v>
      </c>
      <c r="C106" s="17">
        <f>90+260+130+90+55+90</f>
        <v>715</v>
      </c>
      <c r="D106" s="17"/>
    </row>
    <row r="107" spans="1:5" x14ac:dyDescent="0.3">
      <c r="A107" s="14"/>
      <c r="B107" s="19" t="s">
        <v>48</v>
      </c>
      <c r="C107" s="17">
        <f>381.8+8510</f>
        <v>8891.7999999999993</v>
      </c>
      <c r="D107" s="17"/>
    </row>
    <row r="108" spans="1:5" x14ac:dyDescent="0.3">
      <c r="A108" s="14"/>
      <c r="B108" s="30" t="s">
        <v>49</v>
      </c>
      <c r="C108" s="17">
        <v>7800</v>
      </c>
      <c r="D108" s="17"/>
    </row>
    <row r="109" spans="1:5" x14ac:dyDescent="0.3">
      <c r="A109" s="14"/>
      <c r="B109" s="19" t="s">
        <v>50</v>
      </c>
      <c r="C109" s="17">
        <v>7500</v>
      </c>
      <c r="D109" s="17"/>
    </row>
    <row r="110" spans="1:5" hidden="1" x14ac:dyDescent="0.3">
      <c r="A110" s="14"/>
      <c r="B110" s="19"/>
      <c r="C110" s="17"/>
      <c r="D110" s="17"/>
    </row>
    <row r="111" spans="1:5" hidden="1" x14ac:dyDescent="0.3">
      <c r="A111" s="14"/>
      <c r="B111" s="19"/>
      <c r="C111" s="17"/>
      <c r="D111" s="17"/>
    </row>
    <row r="112" spans="1:5" hidden="1" x14ac:dyDescent="0.3">
      <c r="A112" s="14"/>
      <c r="B112" s="19"/>
      <c r="C112" s="17"/>
      <c r="D112" s="17"/>
    </row>
    <row r="113" spans="1:4" hidden="1" x14ac:dyDescent="0.3">
      <c r="A113" s="14"/>
      <c r="B113" s="19"/>
      <c r="C113" s="17"/>
      <c r="D113" s="17"/>
    </row>
    <row r="114" spans="1:4" hidden="1" outlineLevel="1" x14ac:dyDescent="0.3">
      <c r="B114" s="31"/>
      <c r="D114" s="23" t="b">
        <f>D71=D72</f>
        <v>1</v>
      </c>
    </row>
    <row r="115" spans="1:4" hidden="1" collapsed="1" x14ac:dyDescent="0.3">
      <c r="B115" s="31"/>
    </row>
  </sheetData>
  <sheetProtection sheet="1" objects="1" scenarios="1"/>
  <mergeCells count="31">
    <mergeCell ref="B104:C104"/>
    <mergeCell ref="B98:C98"/>
    <mergeCell ref="B99:C99"/>
    <mergeCell ref="B100:C100"/>
    <mergeCell ref="B101:C101"/>
    <mergeCell ref="B102:C102"/>
    <mergeCell ref="B103:C103"/>
    <mergeCell ref="B83:C83"/>
    <mergeCell ref="B93:C93"/>
    <mergeCell ref="B94:C94"/>
    <mergeCell ref="B95:C95"/>
    <mergeCell ref="B96:C96"/>
    <mergeCell ref="B97:C97"/>
    <mergeCell ref="B54:C54"/>
    <mergeCell ref="B71:C71"/>
    <mergeCell ref="B73:C73"/>
    <mergeCell ref="B74:C74"/>
    <mergeCell ref="B75:C75"/>
    <mergeCell ref="B82:C82"/>
    <mergeCell ref="B16:C16"/>
    <mergeCell ref="B17:C17"/>
    <mergeCell ref="B30:C30"/>
    <mergeCell ref="B31:C31"/>
    <mergeCell ref="B38:C38"/>
    <mergeCell ref="B46:C46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Госп.група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2025-02-03T10:16:56Z</dcterms:created>
  <dcterms:modified xsi:type="dcterms:W3CDTF">2025-02-03T10:16:57Z</dcterms:modified>
</cp:coreProperties>
</file>