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ЗОШ\"/>
    </mc:Choice>
  </mc:AlternateContent>
  <xr:revisionPtr revIDLastSave="0" documentId="13_ncr:1_{D6EC5BD7-0409-4409-89FA-8DA0E72F8BB6}" xr6:coauthVersionLast="36" xr6:coauthVersionMax="36" xr10:uidLastSave="{00000000-0000-0000-0000-000000000000}"/>
  <bookViews>
    <workbookView xWindow="0" yWindow="0" windowWidth="28800" windowHeight="12225" xr2:uid="{567D5298-FEF0-48B8-93C2-1C910F670B90}"/>
  </bookViews>
  <sheets>
    <sheet name="Гряди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/>
  <c r="G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L18" i="3"/>
  <c r="M18" i="3" s="1"/>
  <c r="H18" i="3"/>
  <c r="E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H16" i="3"/>
  <c r="J16" i="3" s="1"/>
  <c r="F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E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G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J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K10" i="3"/>
  <c r="H10" i="3" s="1"/>
  <c r="I10" i="3"/>
  <c r="F10" i="3" s="1"/>
  <c r="BF9" i="3"/>
  <c r="BC9" i="3"/>
  <c r="AZ9" i="3"/>
  <c r="AW9" i="3"/>
  <c r="AT9" i="3"/>
  <c r="AQ9" i="3"/>
  <c r="AQ27" i="3" s="1"/>
  <c r="AN9" i="3"/>
  <c r="AK9" i="3"/>
  <c r="AH9" i="3"/>
  <c r="AE9" i="3"/>
  <c r="AB9" i="3"/>
  <c r="Y9" i="3"/>
  <c r="V9" i="3"/>
  <c r="S9" i="3"/>
  <c r="P9" i="3"/>
  <c r="K9" i="3"/>
  <c r="I9" i="3"/>
  <c r="F9" i="3"/>
  <c r="C115" i="2"/>
  <c r="C114" i="2"/>
  <c r="C111" i="2"/>
  <c r="E111" i="2" s="1"/>
  <c r="D105" i="2"/>
  <c r="C96" i="2"/>
  <c r="E96" i="2" s="1"/>
  <c r="C85" i="2"/>
  <c r="E85" i="2" s="1"/>
  <c r="C75" i="2"/>
  <c r="E75" i="2" s="1"/>
  <c r="D70" i="2"/>
  <c r="D127" i="2" s="1"/>
  <c r="C53" i="2"/>
  <c r="E53" i="2" s="1"/>
  <c r="C47" i="2"/>
  <c r="E47" i="2" s="1"/>
  <c r="C41" i="2"/>
  <c r="E41" i="2" s="1"/>
  <c r="C35" i="2"/>
  <c r="E35" i="2" s="1"/>
  <c r="C22" i="2"/>
  <c r="E22" i="2" s="1"/>
  <c r="C8" i="2"/>
  <c r="E8" i="2" s="1"/>
  <c r="D4" i="2"/>
  <c r="D66" i="2" s="1"/>
  <c r="E5" i="2" l="1"/>
  <c r="E71" i="2"/>
  <c r="G13" i="3"/>
  <c r="E11" i="3"/>
  <c r="G11" i="3" s="1"/>
  <c r="J13" i="3"/>
  <c r="J12" i="3"/>
  <c r="E16" i="3"/>
  <c r="G16" i="3" s="1"/>
  <c r="J19" i="3"/>
  <c r="G21" i="3"/>
  <c r="G19" i="3"/>
  <c r="J23" i="3"/>
  <c r="I18" i="3"/>
  <c r="I27" i="3" s="1"/>
  <c r="J21" i="3"/>
  <c r="J25" i="3"/>
  <c r="V27" i="3"/>
  <c r="AH27" i="3"/>
  <c r="AT27" i="3"/>
  <c r="BF27" i="3"/>
  <c r="M10" i="3"/>
  <c r="K27" i="3"/>
  <c r="S27" i="3"/>
  <c r="AE27" i="3"/>
  <c r="BC27" i="3"/>
  <c r="G23" i="3"/>
  <c r="M9" i="3"/>
  <c r="H9" i="3"/>
  <c r="Y27" i="3"/>
  <c r="AK27" i="3"/>
  <c r="AW27" i="3"/>
  <c r="J10" i="3"/>
  <c r="E10" i="3"/>
  <c r="G10" i="3" s="1"/>
  <c r="J17" i="3"/>
  <c r="E17" i="3"/>
  <c r="G17" i="3" s="1"/>
  <c r="G20" i="3"/>
  <c r="G22" i="3"/>
  <c r="G24" i="3"/>
  <c r="J26" i="3"/>
  <c r="P27" i="3"/>
  <c r="AB27" i="3"/>
  <c r="AN27" i="3"/>
  <c r="AZ27" i="3"/>
  <c r="M14" i="3"/>
  <c r="H14" i="3"/>
  <c r="J15" i="3"/>
  <c r="E15" i="3"/>
  <c r="G15" i="3" s="1"/>
  <c r="J20" i="3"/>
  <c r="J22" i="3"/>
  <c r="J24" i="3"/>
  <c r="L27" i="3"/>
  <c r="E25" i="3"/>
  <c r="G25" i="3" s="1"/>
  <c r="J18" i="3" l="1"/>
  <c r="F18" i="3"/>
  <c r="M27" i="3"/>
  <c r="J9" i="3"/>
  <c r="E9" i="3"/>
  <c r="H27" i="3"/>
  <c r="J14" i="3"/>
  <c r="E14" i="3"/>
  <c r="G14" i="3" s="1"/>
  <c r="G18" i="3" l="1"/>
  <c r="F27" i="3"/>
  <c r="J27" i="3"/>
  <c r="E27" i="3"/>
  <c r="G9" i="3"/>
  <c r="G27" i="3" s="1"/>
</calcChain>
</file>

<file path=xl/sharedStrings.xml><?xml version="1.0" encoding="utf-8"?>
<sst xmlns="http://schemas.openxmlformats.org/spreadsheetml/2006/main" count="144" uniqueCount="89">
  <si>
    <t xml:space="preserve">Касові видатки Грядівський ліцей 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</si>
  <si>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</si>
  <si>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</si>
  <si>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</si>
  <si>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</si>
  <si>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</si>
  <si>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03.2023</t>
  </si>
  <si>
    <t xml:space="preserve">Підписка </t>
  </si>
  <si>
    <t>Медикаменти</t>
  </si>
  <si>
    <t>Господарчі товари</t>
  </si>
  <si>
    <t>ел.тов. / 02.2023</t>
  </si>
  <si>
    <t xml:space="preserve">Миючі засоби    </t>
  </si>
  <si>
    <t>Меблі</t>
  </si>
  <si>
    <t>Бензин</t>
  </si>
  <si>
    <t>Дизпаливо / 01.2023</t>
  </si>
  <si>
    <t>бензин А-95 / 03.2023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</si>
  <si>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</si>
  <si>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</si>
  <si>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</si>
  <si>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</si>
  <si>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</si>
  <si>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</si>
  <si>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</si>
  <si>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</si>
  <si>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</si>
  <si>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</si>
  <si>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</si>
  <si>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ел.ліч. / 01.2023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</si>
  <si>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</si>
  <si>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</si>
  <si>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</si>
  <si>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</si>
  <si>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</si>
  <si>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</si>
  <si>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</si>
  <si>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</si>
  <si>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</si>
  <si>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</si>
  <si>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Тех. обсл. димових і вентиляційних каналів / 01.2023</t>
  </si>
  <si>
    <t xml:space="preserve"> Технічне обслуговування системи газопостачання / 01.2023</t>
  </si>
  <si>
    <t>тех.обслуговування траспорт. Зас. / 02.2023</t>
  </si>
  <si>
    <t xml:space="preserve"> обсл. системи оповіщення / 02,03.2023</t>
  </si>
  <si>
    <t>дослідження змивів води / 03.2023</t>
  </si>
  <si>
    <t>моніторинг та захист від шкідників / 03.2023</t>
  </si>
  <si>
    <t>тех. обслуговування шкільного автобуса Богдан / 03.2023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</si>
  <si>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</si>
  <si>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місяця 2023 р.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</si>
  <si>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</si>
  <si>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</si>
  <si>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</si>
  <si>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</si>
  <si>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</si>
  <si>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</si>
  <si>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</si>
  <si>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</si>
  <si>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</si>
  <si>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</si>
  <si>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</si>
  <si>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</si>
  <si>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</si>
  <si>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</si>
  <si>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</si>
  <si>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0611171
Спроможна Школа МБ</t>
  </si>
  <si>
    <t>Спец.фонд/01 
Бюджет розвитку 0611172
Спроможна Школа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</si>
  <si>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</si>
  <si>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</si>
  <si>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</si>
  <si>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</si>
  <si>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</si>
  <si>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</si>
  <si>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</si>
  <si>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</si>
  <si>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</si>
  <si>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</si>
  <si>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</si>
  <si>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</si>
  <si>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</si>
  <si>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</si>
  <si>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</si>
  <si>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</si>
  <si>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</si>
  <si>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</si>
  <si>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</si>
  <si>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</si>
  <si>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</si>
  <si>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</si>
  <si>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</si>
  <si>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</si>
  <si>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 xml:space="preserve">Грядівський ліцей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</si>
</sst>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4" fontId="1" fillId="0" borderId="1" xfId="1" applyNumberFormat="1" applyFill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 applyProtection="1">
      <alignment horizontal="center" vertical="center" wrapText="1"/>
      <protection locked="0"/>
    </xf>
    <xf numFmtId="0" fontId="8" fillId="4" borderId="4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" fontId="8" fillId="0" borderId="7" xfId="1" applyNumberFormat="1" applyFont="1" applyBorder="1" applyAlignment="1" applyProtection="1">
      <alignment horizontal="center" vertical="center" wrapText="1"/>
      <protection locked="0"/>
    </xf>
    <xf numFmtId="1" fontId="9" fillId="0" borderId="14" xfId="1" applyNumberFormat="1" applyFont="1" applyBorder="1" applyAlignment="1">
      <alignment horizontal="center" vertical="center" wrapText="1"/>
    </xf>
    <xf numFmtId="1" fontId="10" fillId="0" borderId="7" xfId="1" applyNumberFormat="1" applyFont="1" applyBorder="1" applyAlignment="1">
      <alignment horizontal="center" vertical="top" wrapText="1"/>
    </xf>
    <xf numFmtId="1" fontId="10" fillId="0" borderId="9" xfId="1" applyNumberFormat="1" applyFont="1" applyBorder="1" applyAlignment="1">
      <alignment horizontal="center" vertical="top" wrapText="1"/>
    </xf>
    <xf numFmtId="1" fontId="10" fillId="4" borderId="13" xfId="1" applyNumberFormat="1" applyFont="1" applyFill="1" applyBorder="1" applyAlignment="1">
      <alignment horizontal="center" vertical="top" wrapText="1"/>
    </xf>
    <xf numFmtId="1" fontId="10" fillId="4" borderId="6" xfId="1" applyNumberFormat="1" applyFont="1" applyFill="1" applyBorder="1" applyAlignment="1">
      <alignment horizontal="center" vertical="center" wrapText="1"/>
    </xf>
    <xf numFmtId="1" fontId="10" fillId="4" borderId="9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0" borderId="15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8" xfId="1" applyNumberFormat="1" applyFont="1" applyBorder="1" applyAlignment="1">
      <alignment horizontal="center" vertical="center" wrapText="1"/>
    </xf>
    <xf numFmtId="1" fontId="10" fillId="0" borderId="16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8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F637EFC2-6D58-4A96-9663-647F7A28B4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66748-68FE-48DA-8334-00558F73124A}">
  <sheetPr codeName="Лист1">
    <pageSetUpPr fitToPage="1"/>
  </sheetPr>
  <dimension ref="A1:BM27"/>
  <sheetViews>
    <sheetView tabSelected="1" zoomScale="78" zoomScaleNormal="78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customWidth="1"/>
    <col min="30" max="31" width="21.140625" style="14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45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46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9" customFormat="1" ht="18.75" customHeight="1" thickBot="1" x14ac:dyDescent="0.3">
      <c r="A5" s="35"/>
      <c r="B5" s="43"/>
      <c r="C5" s="43"/>
      <c r="D5" s="43"/>
      <c r="E5" s="43"/>
      <c r="F5" s="43"/>
      <c r="G5" s="43"/>
      <c r="H5" s="43"/>
      <c r="I5" s="43"/>
      <c r="J5" s="43"/>
      <c r="K5" s="43"/>
      <c r="L5" s="44">
        <v>45016</v>
      </c>
      <c r="N5" s="43"/>
      <c r="Q5" s="43"/>
      <c r="T5" s="43"/>
      <c r="W5" s="43"/>
      <c r="Z5" s="43"/>
      <c r="AC5" s="43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47</v>
      </c>
      <c r="B6" s="46" t="s">
        <v>48</v>
      </c>
      <c r="C6" s="47" t="s">
        <v>49</v>
      </c>
      <c r="D6" s="48"/>
      <c r="E6" s="49" t="s">
        <v>50</v>
      </c>
      <c r="F6" s="50"/>
      <c r="G6" s="51"/>
      <c r="H6" s="49" t="s">
        <v>51</v>
      </c>
      <c r="I6" s="50"/>
      <c r="J6" s="51"/>
      <c r="K6" s="52" t="s">
        <v>52</v>
      </c>
      <c r="L6" s="53"/>
      <c r="M6" s="54"/>
      <c r="N6" s="52" t="s">
        <v>53</v>
      </c>
      <c r="O6" s="53"/>
      <c r="P6" s="54"/>
      <c r="Q6" s="52" t="s">
        <v>54</v>
      </c>
      <c r="R6" s="53"/>
      <c r="S6" s="54"/>
      <c r="T6" s="52" t="s">
        <v>55</v>
      </c>
      <c r="U6" s="53"/>
      <c r="V6" s="54"/>
      <c r="W6" s="52" t="s">
        <v>56</v>
      </c>
      <c r="X6" s="53"/>
      <c r="Y6" s="54"/>
      <c r="Z6" s="52" t="s">
        <v>57</v>
      </c>
      <c r="AA6" s="53"/>
      <c r="AB6" s="54"/>
      <c r="AC6" s="52" t="s">
        <v>58</v>
      </c>
      <c r="AD6" s="53"/>
      <c r="AE6" s="54"/>
      <c r="AF6" s="52" t="s">
        <v>59</v>
      </c>
      <c r="AG6" s="53"/>
      <c r="AH6" s="54"/>
      <c r="AI6" s="53" t="s">
        <v>60</v>
      </c>
      <c r="AJ6" s="53"/>
      <c r="AK6" s="54"/>
      <c r="AL6" s="52" t="s">
        <v>61</v>
      </c>
      <c r="AM6" s="53"/>
      <c r="AN6" s="54"/>
      <c r="AO6" s="52" t="s">
        <v>62</v>
      </c>
      <c r="AP6" s="53"/>
      <c r="AQ6" s="54"/>
      <c r="AR6" s="52" t="s">
        <v>63</v>
      </c>
      <c r="AS6" s="53"/>
      <c r="AT6" s="54"/>
      <c r="AU6" s="52" t="s">
        <v>64</v>
      </c>
      <c r="AV6" s="53"/>
      <c r="AW6" s="54"/>
      <c r="AX6" s="52" t="s">
        <v>65</v>
      </c>
      <c r="AY6" s="53"/>
      <c r="AZ6" s="54"/>
      <c r="BA6" s="55" t="s">
        <v>66</v>
      </c>
      <c r="BB6" s="56"/>
      <c r="BC6" s="57"/>
      <c r="BD6" s="55" t="s">
        <v>67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68</v>
      </c>
      <c r="F7" s="63" t="s">
        <v>69</v>
      </c>
      <c r="G7" s="64" t="s">
        <v>70</v>
      </c>
      <c r="H7" s="62" t="s">
        <v>68</v>
      </c>
      <c r="I7" s="63" t="s">
        <v>69</v>
      </c>
      <c r="J7" s="64" t="s">
        <v>70</v>
      </c>
      <c r="K7" s="65" t="s">
        <v>68</v>
      </c>
      <c r="L7" s="66" t="s">
        <v>69</v>
      </c>
      <c r="M7" s="67" t="s">
        <v>70</v>
      </c>
      <c r="N7" s="65" t="s">
        <v>68</v>
      </c>
      <c r="O7" s="66" t="s">
        <v>69</v>
      </c>
      <c r="P7" s="67" t="s">
        <v>70</v>
      </c>
      <c r="Q7" s="65" t="s">
        <v>68</v>
      </c>
      <c r="R7" s="66" t="s">
        <v>69</v>
      </c>
      <c r="S7" s="67" t="s">
        <v>70</v>
      </c>
      <c r="T7" s="65" t="s">
        <v>68</v>
      </c>
      <c r="U7" s="66" t="s">
        <v>69</v>
      </c>
      <c r="V7" s="67" t="s">
        <v>70</v>
      </c>
      <c r="W7" s="65" t="s">
        <v>68</v>
      </c>
      <c r="X7" s="66" t="s">
        <v>69</v>
      </c>
      <c r="Y7" s="67" t="s">
        <v>70</v>
      </c>
      <c r="Z7" s="65" t="s">
        <v>68</v>
      </c>
      <c r="AA7" s="66" t="s">
        <v>69</v>
      </c>
      <c r="AB7" s="67" t="s">
        <v>70</v>
      </c>
      <c r="AC7" s="65" t="s">
        <v>68</v>
      </c>
      <c r="AD7" s="66" t="s">
        <v>69</v>
      </c>
      <c r="AE7" s="67" t="s">
        <v>70</v>
      </c>
      <c r="AF7" s="65" t="s">
        <v>68</v>
      </c>
      <c r="AG7" s="66" t="s">
        <v>69</v>
      </c>
      <c r="AH7" s="67" t="s">
        <v>70</v>
      </c>
      <c r="AI7" s="65" t="s">
        <v>68</v>
      </c>
      <c r="AJ7" s="66" t="s">
        <v>69</v>
      </c>
      <c r="AK7" s="67" t="s">
        <v>70</v>
      </c>
      <c r="AL7" s="65" t="s">
        <v>68</v>
      </c>
      <c r="AM7" s="66" t="s">
        <v>69</v>
      </c>
      <c r="AN7" s="67" t="s">
        <v>70</v>
      </c>
      <c r="AO7" s="65" t="s">
        <v>68</v>
      </c>
      <c r="AP7" s="66" t="s">
        <v>69</v>
      </c>
      <c r="AQ7" s="67" t="s">
        <v>70</v>
      </c>
      <c r="AR7" s="65" t="s">
        <v>68</v>
      </c>
      <c r="AS7" s="66" t="s">
        <v>69</v>
      </c>
      <c r="AT7" s="67" t="s">
        <v>70</v>
      </c>
      <c r="AU7" s="65" t="s">
        <v>68</v>
      </c>
      <c r="AV7" s="66" t="s">
        <v>69</v>
      </c>
      <c r="AW7" s="67" t="s">
        <v>70</v>
      </c>
      <c r="AX7" s="65" t="s">
        <v>68</v>
      </c>
      <c r="AY7" s="66" t="s">
        <v>69</v>
      </c>
      <c r="AZ7" s="67" t="s">
        <v>70</v>
      </c>
      <c r="BA7" s="65" t="s">
        <v>68</v>
      </c>
      <c r="BB7" s="66" t="s">
        <v>69</v>
      </c>
      <c r="BC7" s="67" t="s">
        <v>70</v>
      </c>
      <c r="BD7" s="65" t="s">
        <v>68</v>
      </c>
      <c r="BE7" s="66" t="s">
        <v>69</v>
      </c>
      <c r="BF7" s="67" t="s">
        <v>70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88</v>
      </c>
      <c r="B9" s="134">
        <v>2111</v>
      </c>
      <c r="C9" s="83" t="s">
        <v>71</v>
      </c>
      <c r="D9" s="135"/>
      <c r="E9" s="84">
        <f>H9+AF9+AI9+AL9+AO9+AR9+AU9+AX9+BA9+BD9</f>
        <v>4918064</v>
      </c>
      <c r="F9" s="85">
        <f>I9+AG9+AJ9+AM9+AP9+AS9+AV9+AY9+BB9+BE9</f>
        <v>1149878.9800000002</v>
      </c>
      <c r="G9" s="136">
        <f>E9-F9</f>
        <v>3768185.0199999996</v>
      </c>
      <c r="H9" s="87">
        <f>K9+N9+Q9+T9+W9+Z9+AC9</f>
        <v>4918064</v>
      </c>
      <c r="I9" s="88">
        <f>L9+O9+R9+U9+X9+AA9+AD9</f>
        <v>1149878.9800000002</v>
      </c>
      <c r="J9" s="89">
        <f>H9-I9</f>
        <v>3768185.0199999996</v>
      </c>
      <c r="K9" s="90">
        <f>1146200+57500</f>
        <v>1203700</v>
      </c>
      <c r="L9" s="91">
        <v>310225.95</v>
      </c>
      <c r="M9" s="92">
        <f>K9-L9</f>
        <v>893474.05</v>
      </c>
      <c r="N9" s="90">
        <v>3691670</v>
      </c>
      <c r="O9" s="91">
        <v>835285.92000000016</v>
      </c>
      <c r="P9" s="92">
        <f>N9-O9</f>
        <v>2856384.08</v>
      </c>
      <c r="Q9" s="90">
        <v>0</v>
      </c>
      <c r="R9" s="91">
        <v>0</v>
      </c>
      <c r="S9" s="92">
        <f>Q9-R9</f>
        <v>0</v>
      </c>
      <c r="T9" s="93">
        <v>0</v>
      </c>
      <c r="U9" s="94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22694</v>
      </c>
      <c r="AA9" s="91">
        <v>4367.1099999999997</v>
      </c>
      <c r="AB9" s="92">
        <f>Z9-AA9</f>
        <v>18326.89</v>
      </c>
      <c r="AC9" s="90">
        <v>0</v>
      </c>
      <c r="AD9" s="91">
        <v>0</v>
      </c>
      <c r="AE9" s="92">
        <f>AC9-AD9</f>
        <v>0</v>
      </c>
      <c r="AF9" s="90">
        <v>0</v>
      </c>
      <c r="AG9" s="91">
        <v>0</v>
      </c>
      <c r="AH9" s="92">
        <f>AF9-AG9</f>
        <v>0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91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72</v>
      </c>
      <c r="D10" s="137"/>
      <c r="E10" s="99">
        <f t="shared" ref="E10:F26" si="0">H10+AF10+AI10+AL10+AO10+AR10+AU10+AX10+BA10+BD10</f>
        <v>1078199</v>
      </c>
      <c r="F10" s="100">
        <f t="shared" si="0"/>
        <v>259956.57</v>
      </c>
      <c r="G10" s="136">
        <f>E10-F10</f>
        <v>818242.42999999993</v>
      </c>
      <c r="H10" s="101">
        <f t="shared" ref="H10:I26" si="1">K10+N10+Q10+T10+W10+Z10+AC10</f>
        <v>1078199</v>
      </c>
      <c r="I10" s="102">
        <f t="shared" si="1"/>
        <v>259956.57</v>
      </c>
      <c r="J10" s="89">
        <f>H10-I10</f>
        <v>818242.42999999993</v>
      </c>
      <c r="K10" s="103">
        <f>252100+12600</f>
        <v>264700</v>
      </c>
      <c r="L10" s="104">
        <v>65288.61</v>
      </c>
      <c r="M10" s="92">
        <f>K10-L10</f>
        <v>199411.39</v>
      </c>
      <c r="N10" s="103">
        <v>808500</v>
      </c>
      <c r="O10" s="104">
        <v>193707.2</v>
      </c>
      <c r="P10" s="92">
        <f>N10-O10</f>
        <v>614792.80000000005</v>
      </c>
      <c r="Q10" s="103">
        <v>0</v>
      </c>
      <c r="R10" s="104">
        <v>0</v>
      </c>
      <c r="S10" s="92">
        <f>Q10-R10</f>
        <v>0</v>
      </c>
      <c r="T10" s="105">
        <v>0</v>
      </c>
      <c r="U10" s="106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4999</v>
      </c>
      <c r="AA10" s="104">
        <v>960.76</v>
      </c>
      <c r="AB10" s="92">
        <f>Z10-AA10</f>
        <v>4038.24</v>
      </c>
      <c r="AC10" s="103">
        <v>0</v>
      </c>
      <c r="AD10" s="104">
        <v>0</v>
      </c>
      <c r="AE10" s="92">
        <f>AC10-AD10</f>
        <v>0</v>
      </c>
      <c r="AF10" s="103">
        <v>0</v>
      </c>
      <c r="AG10" s="104">
        <v>0</v>
      </c>
      <c r="AH10" s="92">
        <f>AF10-AG10</f>
        <v>0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291447</v>
      </c>
      <c r="F11" s="100">
        <f t="shared" si="0"/>
        <v>89289.83</v>
      </c>
      <c r="G11" s="136">
        <f t="shared" ref="G11:G26" si="2">E11-F11</f>
        <v>202157.16999999998</v>
      </c>
      <c r="H11" s="101">
        <f t="shared" si="1"/>
        <v>257047</v>
      </c>
      <c r="I11" s="102">
        <f t="shared" si="1"/>
        <v>55902</v>
      </c>
      <c r="J11" s="89">
        <f t="shared" ref="J11:J26" si="3">H11-I11</f>
        <v>201145</v>
      </c>
      <c r="K11" s="103">
        <v>253000</v>
      </c>
      <c r="L11" s="104">
        <v>55902</v>
      </c>
      <c r="M11" s="92">
        <f t="shared" ref="M11:M26" si="4">K11-L11</f>
        <v>197098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5">
        <v>0</v>
      </c>
      <c r="U11" s="106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4047</v>
      </c>
      <c r="AD11" s="104">
        <v>0</v>
      </c>
      <c r="AE11" s="92">
        <f t="shared" ref="AE11:AE26" si="10">AC11-AD11</f>
        <v>4047</v>
      </c>
      <c r="AF11" s="103">
        <v>1000</v>
      </c>
      <c r="AG11" s="104">
        <v>0</v>
      </c>
      <c r="AH11" s="92">
        <f t="shared" ref="AH11:AH26" si="11">AF11-AG11</f>
        <v>1000</v>
      </c>
      <c r="AI11" s="103">
        <v>33400</v>
      </c>
      <c r="AJ11" s="104">
        <v>33387.83</v>
      </c>
      <c r="AK11" s="92">
        <f t="shared" ref="AK11:AK26" si="12">AI11-AJ11</f>
        <v>12.169999999998254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73</v>
      </c>
      <c r="D12" s="108"/>
      <c r="E12" s="99">
        <f t="shared" si="0"/>
        <v>1150</v>
      </c>
      <c r="F12" s="100">
        <f t="shared" si="0"/>
        <v>0</v>
      </c>
      <c r="G12" s="86">
        <f t="shared" si="2"/>
        <v>1150</v>
      </c>
      <c r="H12" s="101">
        <f t="shared" si="1"/>
        <v>1150</v>
      </c>
      <c r="I12" s="102">
        <f t="shared" si="1"/>
        <v>0</v>
      </c>
      <c r="J12" s="89">
        <f t="shared" si="3"/>
        <v>1150</v>
      </c>
      <c r="K12" s="103">
        <v>1150</v>
      </c>
      <c r="L12" s="109">
        <v>0</v>
      </c>
      <c r="M12" s="92">
        <f t="shared" si="4"/>
        <v>1150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5">
        <v>0</v>
      </c>
      <c r="U12" s="110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74</v>
      </c>
      <c r="D13" s="137"/>
      <c r="E13" s="99">
        <f t="shared" si="0"/>
        <v>184280</v>
      </c>
      <c r="F13" s="100">
        <f t="shared" si="0"/>
        <v>85680</v>
      </c>
      <c r="G13" s="136">
        <f t="shared" si="2"/>
        <v>98600</v>
      </c>
      <c r="H13" s="101">
        <f t="shared" si="1"/>
        <v>179280</v>
      </c>
      <c r="I13" s="102">
        <f t="shared" si="1"/>
        <v>85680</v>
      </c>
      <c r="J13" s="89">
        <f t="shared" si="3"/>
        <v>93600</v>
      </c>
      <c r="K13" s="103">
        <v>179280</v>
      </c>
      <c r="L13" s="104">
        <v>85680</v>
      </c>
      <c r="M13" s="92">
        <f t="shared" si="4"/>
        <v>93600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5">
        <v>0</v>
      </c>
      <c r="U13" s="106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5000</v>
      </c>
      <c r="AG13" s="104">
        <v>0</v>
      </c>
      <c r="AH13" s="92">
        <f t="shared" si="11"/>
        <v>5000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19</v>
      </c>
      <c r="D14" s="137"/>
      <c r="E14" s="99">
        <f t="shared" si="0"/>
        <v>236312</v>
      </c>
      <c r="F14" s="100">
        <f t="shared" si="0"/>
        <v>30435.83</v>
      </c>
      <c r="G14" s="136">
        <f t="shared" si="2"/>
        <v>205876.16999999998</v>
      </c>
      <c r="H14" s="101">
        <f t="shared" si="1"/>
        <v>236312</v>
      </c>
      <c r="I14" s="102">
        <f t="shared" si="1"/>
        <v>30435.83</v>
      </c>
      <c r="J14" s="89">
        <f t="shared" si="3"/>
        <v>205876.16999999998</v>
      </c>
      <c r="K14" s="103">
        <f>236100+212</f>
        <v>236312</v>
      </c>
      <c r="L14" s="104">
        <v>30435.83</v>
      </c>
      <c r="M14" s="92">
        <f t="shared" si="4"/>
        <v>205876.16999999998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5">
        <v>0</v>
      </c>
      <c r="U14" s="106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75</v>
      </c>
      <c r="D15" s="137"/>
      <c r="E15" s="99">
        <f t="shared" si="0"/>
        <v>10000</v>
      </c>
      <c r="F15" s="100">
        <f t="shared" si="0"/>
        <v>0</v>
      </c>
      <c r="G15" s="136">
        <f t="shared" si="2"/>
        <v>10000</v>
      </c>
      <c r="H15" s="101">
        <f t="shared" si="1"/>
        <v>10000</v>
      </c>
      <c r="I15" s="102">
        <f t="shared" si="1"/>
        <v>0</v>
      </c>
      <c r="J15" s="89">
        <f t="shared" si="3"/>
        <v>10000</v>
      </c>
      <c r="K15" s="103">
        <v>10000</v>
      </c>
      <c r="L15" s="104">
        <v>0</v>
      </c>
      <c r="M15" s="92">
        <f t="shared" si="4"/>
        <v>10000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5">
        <v>0</v>
      </c>
      <c r="U15" s="106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76</v>
      </c>
      <c r="D16" s="137"/>
      <c r="E16" s="99">
        <f t="shared" si="0"/>
        <v>0</v>
      </c>
      <c r="F16" s="100">
        <f t="shared" si="0"/>
        <v>0</v>
      </c>
      <c r="G16" s="136">
        <f t="shared" si="2"/>
        <v>0</v>
      </c>
      <c r="H16" s="101">
        <f t="shared" si="1"/>
        <v>0</v>
      </c>
      <c r="I16" s="102">
        <f t="shared" si="1"/>
        <v>0</v>
      </c>
      <c r="J16" s="89">
        <f t="shared" si="3"/>
        <v>0</v>
      </c>
      <c r="K16" s="103">
        <v>0</v>
      </c>
      <c r="L16" s="104">
        <v>0</v>
      </c>
      <c r="M16" s="92">
        <f t="shared" si="4"/>
        <v>0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5">
        <v>0</v>
      </c>
      <c r="U16" s="106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77</v>
      </c>
      <c r="D17" s="137"/>
      <c r="E17" s="99">
        <f t="shared" si="0"/>
        <v>22800</v>
      </c>
      <c r="F17" s="100">
        <f t="shared" si="0"/>
        <v>1850.6400000000003</v>
      </c>
      <c r="G17" s="136">
        <f t="shared" si="2"/>
        <v>20949.36</v>
      </c>
      <c r="H17" s="101">
        <f t="shared" si="1"/>
        <v>22800</v>
      </c>
      <c r="I17" s="102">
        <f t="shared" si="1"/>
        <v>1850.6400000000003</v>
      </c>
      <c r="J17" s="89">
        <f t="shared" si="3"/>
        <v>20949.36</v>
      </c>
      <c r="K17" s="103">
        <v>22800</v>
      </c>
      <c r="L17" s="104">
        <v>1850.6400000000003</v>
      </c>
      <c r="M17" s="92">
        <f t="shared" si="4"/>
        <v>20949.36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5">
        <v>0</v>
      </c>
      <c r="U17" s="106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78</v>
      </c>
      <c r="D18" s="137"/>
      <c r="E18" s="99">
        <f t="shared" si="0"/>
        <v>78080</v>
      </c>
      <c r="F18" s="100">
        <f t="shared" si="0"/>
        <v>13247.76</v>
      </c>
      <c r="G18" s="136">
        <f t="shared" si="2"/>
        <v>64832.24</v>
      </c>
      <c r="H18" s="101">
        <f t="shared" si="1"/>
        <v>78080</v>
      </c>
      <c r="I18" s="102">
        <f t="shared" si="1"/>
        <v>13247.76</v>
      </c>
      <c r="J18" s="89">
        <f t="shared" si="3"/>
        <v>64832.24</v>
      </c>
      <c r="K18" s="103">
        <v>78080</v>
      </c>
      <c r="L18" s="104">
        <f>12247.76+1000</f>
        <v>13247.76</v>
      </c>
      <c r="M18" s="92">
        <f t="shared" si="4"/>
        <v>64832.24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5">
        <v>0</v>
      </c>
      <c r="U18" s="106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79</v>
      </c>
      <c r="D19" s="137"/>
      <c r="E19" s="99">
        <f t="shared" si="0"/>
        <v>320900</v>
      </c>
      <c r="F19" s="100">
        <f t="shared" si="0"/>
        <v>82738.34</v>
      </c>
      <c r="G19" s="136">
        <f t="shared" si="2"/>
        <v>238161.66</v>
      </c>
      <c r="H19" s="101">
        <f t="shared" si="1"/>
        <v>320900</v>
      </c>
      <c r="I19" s="102">
        <f t="shared" si="1"/>
        <v>82738.34</v>
      </c>
      <c r="J19" s="89">
        <f t="shared" si="3"/>
        <v>238161.66</v>
      </c>
      <c r="K19" s="103">
        <v>320900</v>
      </c>
      <c r="L19" s="104">
        <v>82738.34</v>
      </c>
      <c r="M19" s="92">
        <f t="shared" si="4"/>
        <v>238161.66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5">
        <v>0</v>
      </c>
      <c r="U19" s="106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80</v>
      </c>
      <c r="D20" s="137"/>
      <c r="E20" s="99">
        <f t="shared" si="0"/>
        <v>1400</v>
      </c>
      <c r="F20" s="100">
        <f t="shared" si="0"/>
        <v>348.6</v>
      </c>
      <c r="G20" s="136">
        <f t="shared" si="2"/>
        <v>1051.4000000000001</v>
      </c>
      <c r="H20" s="101">
        <f t="shared" si="1"/>
        <v>1400</v>
      </c>
      <c r="I20" s="102">
        <f t="shared" si="1"/>
        <v>348.6</v>
      </c>
      <c r="J20" s="89">
        <f t="shared" si="3"/>
        <v>1051.4000000000001</v>
      </c>
      <c r="K20" s="103">
        <v>1400</v>
      </c>
      <c r="L20" s="104">
        <v>348.6</v>
      </c>
      <c r="M20" s="92">
        <f t="shared" si="4"/>
        <v>1051.4000000000001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5">
        <v>0</v>
      </c>
      <c r="U20" s="106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81</v>
      </c>
      <c r="D21" s="137"/>
      <c r="E21" s="99">
        <f t="shared" si="0"/>
        <v>6460</v>
      </c>
      <c r="F21" s="100">
        <f t="shared" si="0"/>
        <v>0</v>
      </c>
      <c r="G21" s="136">
        <f t="shared" si="2"/>
        <v>6460</v>
      </c>
      <c r="H21" s="101">
        <f t="shared" si="1"/>
        <v>6460</v>
      </c>
      <c r="I21" s="102">
        <f t="shared" si="1"/>
        <v>0</v>
      </c>
      <c r="J21" s="89">
        <f t="shared" si="3"/>
        <v>6460</v>
      </c>
      <c r="K21" s="103">
        <v>6460</v>
      </c>
      <c r="L21" s="104">
        <v>0</v>
      </c>
      <c r="M21" s="92">
        <f t="shared" si="4"/>
        <v>6460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5">
        <v>0</v>
      </c>
      <c r="U21" s="106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82</v>
      </c>
      <c r="D22" s="137"/>
      <c r="E22" s="99">
        <f t="shared" si="0"/>
        <v>10000</v>
      </c>
      <c r="F22" s="100">
        <f t="shared" si="0"/>
        <v>1500</v>
      </c>
      <c r="G22" s="136">
        <f t="shared" si="2"/>
        <v>8500</v>
      </c>
      <c r="H22" s="101">
        <f t="shared" si="1"/>
        <v>10000</v>
      </c>
      <c r="I22" s="102">
        <f t="shared" si="1"/>
        <v>1500</v>
      </c>
      <c r="J22" s="89">
        <f t="shared" si="3"/>
        <v>8500</v>
      </c>
      <c r="K22" s="103">
        <v>10000</v>
      </c>
      <c r="L22" s="104">
        <v>1500</v>
      </c>
      <c r="M22" s="92">
        <f t="shared" si="4"/>
        <v>8500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5">
        <v>0</v>
      </c>
      <c r="U22" s="106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83</v>
      </c>
      <c r="D23" s="137"/>
      <c r="E23" s="99">
        <f t="shared" si="0"/>
        <v>200</v>
      </c>
      <c r="F23" s="100">
        <f t="shared" si="0"/>
        <v>0</v>
      </c>
      <c r="G23" s="136">
        <f t="shared" si="2"/>
        <v>200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5">
        <v>0</v>
      </c>
      <c r="U23" s="106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200</v>
      </c>
      <c r="AG23" s="104">
        <v>0</v>
      </c>
      <c r="AH23" s="92">
        <f t="shared" si="11"/>
        <v>200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84</v>
      </c>
      <c r="D24" s="137"/>
      <c r="E24" s="99">
        <f t="shared" si="0"/>
        <v>64140</v>
      </c>
      <c r="F24" s="100">
        <f t="shared" si="0"/>
        <v>64140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5">
        <v>0</v>
      </c>
      <c r="U24" s="106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64140</v>
      </c>
      <c r="AJ24" s="104">
        <v>64140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/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85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5">
        <v>0</v>
      </c>
      <c r="U25" s="110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/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86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20">
        <v>0</v>
      </c>
      <c r="U26" s="121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87</v>
      </c>
      <c r="B27" s="123"/>
      <c r="C27" s="123"/>
      <c r="D27" s="139"/>
      <c r="E27" s="124">
        <f t="shared" ref="E27:BB27" si="20">SUM(E9:E26)</f>
        <v>7223432</v>
      </c>
      <c r="F27" s="125">
        <f t="shared" si="20"/>
        <v>1779066.5500000005</v>
      </c>
      <c r="G27" s="126">
        <f t="shared" si="20"/>
        <v>5444365.4500000002</v>
      </c>
      <c r="H27" s="127">
        <f t="shared" si="20"/>
        <v>7119692</v>
      </c>
      <c r="I27" s="128">
        <f t="shared" si="20"/>
        <v>1681538.7200000004</v>
      </c>
      <c r="J27" s="129">
        <f t="shared" si="20"/>
        <v>5438153.2800000003</v>
      </c>
      <c r="K27" s="127">
        <f t="shared" si="20"/>
        <v>2587782</v>
      </c>
      <c r="L27" s="131">
        <f t="shared" si="20"/>
        <v>647217.73</v>
      </c>
      <c r="M27" s="132">
        <f t="shared" si="20"/>
        <v>1940564.2699999998</v>
      </c>
      <c r="N27" s="127">
        <f t="shared" si="20"/>
        <v>4500170</v>
      </c>
      <c r="O27" s="131">
        <f t="shared" si="20"/>
        <v>1028993.1200000001</v>
      </c>
      <c r="P27" s="132">
        <f t="shared" si="20"/>
        <v>3471176.88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si="20"/>
        <v>0</v>
      </c>
      <c r="U27" s="133">
        <f t="shared" si="20"/>
        <v>0</v>
      </c>
      <c r="V27" s="132">
        <f t="shared" si="20"/>
        <v>0</v>
      </c>
      <c r="W27" s="140">
        <f t="shared" si="20"/>
        <v>0</v>
      </c>
      <c r="X27" s="133">
        <f t="shared" si="20"/>
        <v>0</v>
      </c>
      <c r="Y27" s="132">
        <f t="shared" si="20"/>
        <v>0</v>
      </c>
      <c r="Z27" s="127">
        <f t="shared" si="20"/>
        <v>27693</v>
      </c>
      <c r="AA27" s="131">
        <f t="shared" si="20"/>
        <v>5327.87</v>
      </c>
      <c r="AB27" s="132">
        <f t="shared" si="20"/>
        <v>22365.129999999997</v>
      </c>
      <c r="AC27" s="127">
        <f t="shared" si="20"/>
        <v>4047</v>
      </c>
      <c r="AD27" s="131">
        <f t="shared" si="20"/>
        <v>0</v>
      </c>
      <c r="AE27" s="132">
        <f t="shared" si="20"/>
        <v>4047</v>
      </c>
      <c r="AF27" s="127">
        <f t="shared" si="20"/>
        <v>6200</v>
      </c>
      <c r="AG27" s="131">
        <f t="shared" si="20"/>
        <v>0</v>
      </c>
      <c r="AH27" s="132">
        <f t="shared" si="20"/>
        <v>6200</v>
      </c>
      <c r="AI27" s="130">
        <f t="shared" si="20"/>
        <v>97540</v>
      </c>
      <c r="AJ27" s="131">
        <f t="shared" si="20"/>
        <v>97527.83</v>
      </c>
      <c r="AK27" s="132">
        <f t="shared" si="20"/>
        <v>12.169999999998254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si="20"/>
        <v>0</v>
      </c>
      <c r="AP27" s="131">
        <f t="shared" si="20"/>
        <v>0</v>
      </c>
      <c r="AQ27" s="132">
        <f t="shared" si="20"/>
        <v>0</v>
      </c>
      <c r="AR27" s="127">
        <f t="shared" si="20"/>
        <v>0</v>
      </c>
      <c r="AS27" s="131">
        <f t="shared" si="20"/>
        <v>0</v>
      </c>
      <c r="AT27" s="132">
        <f t="shared" si="20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D184-A984-4FEB-B385-238D5545A6DC}">
  <sheetPr codeName="Лист13"/>
  <dimension ref="A1:O128"/>
  <sheetViews>
    <sheetView zoomScale="80" zoomScaleNormal="80" workbookViewId="0">
      <selection sqref="A1:D1"/>
    </sheetView>
  </sheetViews>
  <sheetFormatPr defaultColWidth="9.140625" defaultRowHeight="18.75" outlineLevelRow="1" outlineLevelCol="1" x14ac:dyDescent="0.3"/>
  <cols>
    <col min="1" max="1" width="10.8554687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Гряди!B4</f>
        <v>за 3 місяця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55902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Гряди!I11</f>
        <v>55902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2916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2916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2436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362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362</v>
      </c>
      <c r="D22" s="17"/>
      <c r="E22" s="18">
        <f>D21-C22</f>
        <v>0</v>
      </c>
    </row>
    <row r="23" spans="1:15" collapsed="1" x14ac:dyDescent="0.3">
      <c r="A23" s="11">
        <v>504</v>
      </c>
      <c r="B23" s="20" t="s">
        <v>10</v>
      </c>
      <c r="C23" s="17">
        <v>362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11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12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13</v>
      </c>
      <c r="C40" s="23"/>
      <c r="D40" s="13">
        <v>52624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52624</v>
      </c>
      <c r="D41" s="24"/>
      <c r="E41" s="18">
        <f>D40-C41</f>
        <v>0</v>
      </c>
    </row>
    <row r="42" spans="1:15" collapsed="1" x14ac:dyDescent="0.3">
      <c r="A42" s="11">
        <v>801</v>
      </c>
      <c r="B42" s="20" t="s">
        <v>14</v>
      </c>
      <c r="C42" s="17">
        <v>49840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803</v>
      </c>
      <c r="B43" s="20" t="s">
        <v>15</v>
      </c>
      <c r="C43" s="17">
        <v>2784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16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17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5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6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6"/>
      <c r="D67" s="27" t="s">
        <v>18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7" t="s">
        <v>18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7" t="s">
        <v>18</v>
      </c>
    </row>
    <row r="70" spans="1:15" ht="39.75" customHeight="1" x14ac:dyDescent="0.3">
      <c r="A70" s="4">
        <v>2240</v>
      </c>
      <c r="B70" s="5" t="s">
        <v>19</v>
      </c>
      <c r="C70" s="5"/>
      <c r="D70" s="6">
        <f>SUM(D72:D110)</f>
        <v>30435.83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8">
        <v>2240</v>
      </c>
      <c r="B71" s="28"/>
      <c r="C71" s="10"/>
      <c r="D71" s="10">
        <f>Гряди!I14</f>
        <v>30435.83</v>
      </c>
      <c r="E71" s="8" t="b">
        <f>D71=D70</f>
        <v>1</v>
      </c>
      <c r="F71" s="29"/>
    </row>
    <row r="72" spans="1:15" collapsed="1" x14ac:dyDescent="0.3">
      <c r="A72" s="14">
        <v>2240.1</v>
      </c>
      <c r="B72" s="12" t="s">
        <v>20</v>
      </c>
      <c r="C72" s="12"/>
      <c r="D72" s="13">
        <v>212.4</v>
      </c>
    </row>
    <row r="73" spans="1:15" x14ac:dyDescent="0.3">
      <c r="A73" s="14">
        <v>2240.1999999999998</v>
      </c>
      <c r="B73" s="22" t="s">
        <v>21</v>
      </c>
      <c r="C73" s="23"/>
      <c r="D73" s="13">
        <v>1714</v>
      </c>
    </row>
    <row r="74" spans="1:15" hidden="1" x14ac:dyDescent="0.3">
      <c r="A74" s="14">
        <v>2240.3000000000002</v>
      </c>
      <c r="B74" s="22" t="s">
        <v>22</v>
      </c>
      <c r="C74" s="23"/>
      <c r="D74" s="13"/>
    </row>
    <row r="75" spans="1:15" hidden="1" outlineLevel="1" x14ac:dyDescent="0.3">
      <c r="A75" s="14"/>
      <c r="B75" s="15"/>
      <c r="C75" s="16">
        <f>SUM(C76:C82)</f>
        <v>0</v>
      </c>
      <c r="D75" s="17"/>
      <c r="E75" s="18">
        <f>D74-C75</f>
        <v>0</v>
      </c>
    </row>
    <row r="76" spans="1:15" hidden="1" collapsed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23</v>
      </c>
      <c r="C83" s="23"/>
      <c r="D83" s="13"/>
    </row>
    <row r="84" spans="1:5" hidden="1" x14ac:dyDescent="0.3">
      <c r="A84" s="14">
        <v>2240.5</v>
      </c>
      <c r="B84" s="22" t="s">
        <v>24</v>
      </c>
      <c r="C84" s="23"/>
      <c r="D84" s="13"/>
    </row>
    <row r="85" spans="1:5" hidden="1" outlineLevel="1" x14ac:dyDescent="0.3">
      <c r="A85" s="14"/>
      <c r="B85" s="15"/>
      <c r="C85" s="16">
        <f>SUM(C86:C93)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5"/>
      <c r="C86" s="17"/>
      <c r="D86" s="17"/>
    </row>
    <row r="87" spans="1:5" ht="17.25" hidden="1" customHeight="1" x14ac:dyDescent="0.3">
      <c r="A87" s="14"/>
      <c r="B87" s="25"/>
      <c r="C87" s="17"/>
      <c r="D87" s="17"/>
    </row>
    <row r="88" spans="1:5" hidden="1" x14ac:dyDescent="0.3">
      <c r="A88" s="14"/>
      <c r="B88" s="25"/>
      <c r="C88" s="17"/>
      <c r="D88" s="17"/>
    </row>
    <row r="89" spans="1:5" hidden="1" x14ac:dyDescent="0.3">
      <c r="A89" s="14"/>
      <c r="B89" s="25"/>
      <c r="C89" s="17"/>
      <c r="D89" s="17"/>
    </row>
    <row r="90" spans="1:5" hidden="1" x14ac:dyDescent="0.3">
      <c r="A90" s="14"/>
      <c r="B90" s="25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>
        <v>2240.6</v>
      </c>
      <c r="B94" s="22" t="s">
        <v>25</v>
      </c>
      <c r="C94" s="23"/>
      <c r="D94" s="13"/>
    </row>
    <row r="95" spans="1:5" x14ac:dyDescent="0.3">
      <c r="A95" s="14">
        <v>2240.6999999999998</v>
      </c>
      <c r="B95" s="22" t="s">
        <v>26</v>
      </c>
      <c r="C95" s="23"/>
      <c r="D95" s="13">
        <v>395.3</v>
      </c>
    </row>
    <row r="96" spans="1:5" hidden="1" outlineLevel="1" x14ac:dyDescent="0.3">
      <c r="A96" s="14"/>
      <c r="B96" s="15"/>
      <c r="C96" s="16">
        <f>SUM(C97:C100)</f>
        <v>395.3</v>
      </c>
      <c r="D96" s="17"/>
      <c r="E96" s="18">
        <f>D95-C96</f>
        <v>0</v>
      </c>
    </row>
    <row r="97" spans="1:15" collapsed="1" x14ac:dyDescent="0.3">
      <c r="A97" s="11">
        <v>701</v>
      </c>
      <c r="B97" s="20" t="s">
        <v>27</v>
      </c>
      <c r="C97" s="30">
        <v>395.3</v>
      </c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1"/>
      <c r="B98" s="20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1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4">
        <v>2240.8000000000002</v>
      </c>
      <c r="B101" s="22" t="s">
        <v>28</v>
      </c>
      <c r="C101" s="23"/>
      <c r="D101" s="13"/>
    </row>
    <row r="102" spans="1:15" hidden="1" x14ac:dyDescent="0.3">
      <c r="A102" s="14">
        <v>2240.9</v>
      </c>
      <c r="B102" s="22" t="s">
        <v>29</v>
      </c>
      <c r="C102" s="23"/>
      <c r="D102" s="13"/>
    </row>
    <row r="103" spans="1:15" hidden="1" x14ac:dyDescent="0.3">
      <c r="A103" s="14">
        <v>2241.1</v>
      </c>
      <c r="B103" s="22" t="s">
        <v>30</v>
      </c>
      <c r="C103" s="23"/>
      <c r="D103" s="13"/>
    </row>
    <row r="104" spans="1:15" hidden="1" x14ac:dyDescent="0.3">
      <c r="A104" s="14">
        <v>2241.1999999999998</v>
      </c>
      <c r="B104" s="22" t="s">
        <v>31</v>
      </c>
      <c r="C104" s="23"/>
      <c r="D104" s="13"/>
    </row>
    <row r="105" spans="1:15" x14ac:dyDescent="0.3">
      <c r="A105" s="14">
        <v>2241.3000000000002</v>
      </c>
      <c r="B105" s="22" t="s">
        <v>32</v>
      </c>
      <c r="C105" s="23"/>
      <c r="D105" s="13">
        <f>500</f>
        <v>500</v>
      </c>
    </row>
    <row r="106" spans="1:15" hidden="1" x14ac:dyDescent="0.3">
      <c r="A106" s="14">
        <v>2241.4</v>
      </c>
      <c r="B106" s="22" t="s">
        <v>33</v>
      </c>
      <c r="C106" s="23"/>
      <c r="D106" s="13"/>
    </row>
    <row r="107" spans="1:15" hidden="1" x14ac:dyDescent="0.3">
      <c r="A107" s="14">
        <v>2241.5</v>
      </c>
      <c r="B107" s="22" t="s">
        <v>34</v>
      </c>
      <c r="C107" s="23"/>
      <c r="D107" s="13"/>
    </row>
    <row r="108" spans="1:15" ht="38.25" hidden="1" customHeight="1" x14ac:dyDescent="0.3">
      <c r="A108" s="14">
        <v>2241.6</v>
      </c>
      <c r="B108" s="31" t="s">
        <v>35</v>
      </c>
      <c r="C108" s="23"/>
      <c r="D108" s="13"/>
    </row>
    <row r="109" spans="1:15" hidden="1" x14ac:dyDescent="0.3">
      <c r="A109" s="14">
        <v>2241.6999999999998</v>
      </c>
      <c r="B109" s="22" t="s">
        <v>36</v>
      </c>
      <c r="C109" s="23"/>
      <c r="D109" s="13"/>
    </row>
    <row r="110" spans="1:15" x14ac:dyDescent="0.3">
      <c r="A110" s="14">
        <v>2241.9</v>
      </c>
      <c r="B110" s="22" t="s">
        <v>37</v>
      </c>
      <c r="C110" s="23"/>
      <c r="D110" s="13">
        <v>27614.13</v>
      </c>
    </row>
    <row r="111" spans="1:15" hidden="1" outlineLevel="1" x14ac:dyDescent="0.3">
      <c r="A111" s="14"/>
      <c r="B111" s="15"/>
      <c r="C111" s="16">
        <f>SUM(C112:C126)</f>
        <v>27614.13</v>
      </c>
      <c r="D111" s="32"/>
      <c r="E111" s="18">
        <f>D110-C111</f>
        <v>0</v>
      </c>
    </row>
    <row r="112" spans="1:15" ht="37.5" collapsed="1" x14ac:dyDescent="0.3">
      <c r="A112" s="14">
        <v>905</v>
      </c>
      <c r="B112" s="33" t="s">
        <v>38</v>
      </c>
      <c r="C112" s="17">
        <v>500</v>
      </c>
      <c r="D112" s="17"/>
    </row>
    <row r="113" spans="1:4" ht="37.5" x14ac:dyDescent="0.3">
      <c r="A113" s="14">
        <v>906</v>
      </c>
      <c r="B113" s="33" t="s">
        <v>39</v>
      </c>
      <c r="C113" s="17">
        <v>3416.4</v>
      </c>
      <c r="D113" s="17"/>
    </row>
    <row r="114" spans="1:4" x14ac:dyDescent="0.3">
      <c r="A114" s="14">
        <v>904</v>
      </c>
      <c r="B114" s="33" t="s">
        <v>40</v>
      </c>
      <c r="C114" s="17">
        <f>1190</f>
        <v>1190</v>
      </c>
      <c r="D114" s="17"/>
    </row>
    <row r="115" spans="1:4" x14ac:dyDescent="0.3">
      <c r="A115" s="14">
        <v>902</v>
      </c>
      <c r="B115" s="33" t="s">
        <v>41</v>
      </c>
      <c r="C115" s="17">
        <f>200+100</f>
        <v>300</v>
      </c>
      <c r="D115" s="17"/>
    </row>
    <row r="116" spans="1:4" x14ac:dyDescent="0.3">
      <c r="A116" s="14">
        <v>907</v>
      </c>
      <c r="B116" s="33" t="s">
        <v>42</v>
      </c>
      <c r="C116" s="17">
        <v>1006.33</v>
      </c>
      <c r="D116" s="17"/>
    </row>
    <row r="117" spans="1:4" x14ac:dyDescent="0.3">
      <c r="A117" s="14">
        <v>908</v>
      </c>
      <c r="B117" s="33" t="s">
        <v>43</v>
      </c>
      <c r="C117" s="17">
        <v>265</v>
      </c>
      <c r="D117" s="17"/>
    </row>
    <row r="118" spans="1:4" ht="37.5" x14ac:dyDescent="0.3">
      <c r="A118" s="14">
        <v>911</v>
      </c>
      <c r="B118" s="25" t="s">
        <v>44</v>
      </c>
      <c r="C118" s="17">
        <v>20936.400000000001</v>
      </c>
      <c r="D118" s="17"/>
    </row>
    <row r="119" spans="1:4" hidden="1" x14ac:dyDescent="0.3">
      <c r="A119" s="14"/>
      <c r="B119" s="25"/>
      <c r="C119" s="17"/>
      <c r="D119" s="17"/>
    </row>
    <row r="120" spans="1:4" hidden="1" x14ac:dyDescent="0.3">
      <c r="A120" s="14"/>
      <c r="B120" s="25"/>
      <c r="C120" s="17"/>
      <c r="D120" s="17"/>
    </row>
    <row r="121" spans="1:4" hidden="1" x14ac:dyDescent="0.3">
      <c r="A121" s="14"/>
      <c r="B121" s="25"/>
      <c r="C121" s="17"/>
      <c r="D121" s="17"/>
    </row>
    <row r="122" spans="1:4" hidden="1" x14ac:dyDescent="0.3">
      <c r="A122" s="14"/>
      <c r="B122" s="25"/>
      <c r="C122" s="17"/>
      <c r="D122" s="17"/>
    </row>
    <row r="123" spans="1:4" hidden="1" x14ac:dyDescent="0.3">
      <c r="A123" s="14"/>
      <c r="B123" s="25"/>
      <c r="C123" s="17"/>
      <c r="D123" s="17"/>
    </row>
    <row r="124" spans="1:4" hidden="1" x14ac:dyDescent="0.3">
      <c r="A124" s="14"/>
      <c r="B124" s="25"/>
      <c r="C124" s="17"/>
      <c r="D124" s="17"/>
    </row>
    <row r="125" spans="1:4" hidden="1" x14ac:dyDescent="0.3">
      <c r="A125" s="14"/>
      <c r="B125" s="25"/>
      <c r="C125" s="17"/>
      <c r="D125" s="17"/>
    </row>
    <row r="126" spans="1:4" hidden="1" x14ac:dyDescent="0.3">
      <c r="A126" s="14"/>
      <c r="B126" s="25"/>
      <c r="C126" s="17"/>
      <c r="D126" s="17"/>
    </row>
    <row r="127" spans="1:4" hidden="1" outlineLevel="1" x14ac:dyDescent="0.3">
      <c r="D127" s="3" t="b">
        <f>D70=D71</f>
        <v>1</v>
      </c>
    </row>
    <row r="128" spans="1:4" hidden="1" collapsed="1" x14ac:dyDescent="0.3">
      <c r="B128" s="34"/>
    </row>
  </sheetData>
  <sheetProtection sheet="1" objects="1" scenarios="1"/>
  <mergeCells count="31">
    <mergeCell ref="B110:C110"/>
    <mergeCell ref="B104:C104"/>
    <mergeCell ref="B105:C105"/>
    <mergeCell ref="B106:C106"/>
    <mergeCell ref="B107:C107"/>
    <mergeCell ref="B108:C108"/>
    <mergeCell ref="B109:C109"/>
    <mergeCell ref="B84:C84"/>
    <mergeCell ref="B94:C94"/>
    <mergeCell ref="B95:C95"/>
    <mergeCell ref="B101:C101"/>
    <mergeCell ref="B102:C102"/>
    <mergeCell ref="B103:C103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Гряди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2023-05-03T13:17:07Z</dcterms:created>
  <dcterms:modified xsi:type="dcterms:W3CDTF">2023-05-03T13:17:09Z</dcterms:modified>
</cp:coreProperties>
</file>