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6E86E51F-0BDE-4665-8B44-C765EDA89E03}" xr6:coauthVersionLast="36" xr6:coauthVersionMax="36" xr10:uidLastSave="{00000000-0000-0000-0000-000000000000}"/>
  <bookViews>
    <workbookView xWindow="0" yWindow="0" windowWidth="28800" windowHeight="12225" xr2:uid="{67C443B2-51A1-41D6-AE56-3A43993C74B9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L27" i="3" s="1"/>
  <c r="I18" i="3"/>
  <c r="F18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G15" i="3" s="1"/>
  <c r="H15" i="3"/>
  <c r="J15" i="3" s="1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M14" i="3" s="1"/>
  <c r="I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F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I10" i="3"/>
  <c r="F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S27" i="3" s="1"/>
  <c r="P9" i="3"/>
  <c r="K9" i="3"/>
  <c r="H9" i="3" s="1"/>
  <c r="E9" i="3" s="1"/>
  <c r="I9" i="3"/>
  <c r="C115" i="2"/>
  <c r="C112" i="2"/>
  <c r="E112" i="2" s="1"/>
  <c r="D106" i="2"/>
  <c r="C97" i="2"/>
  <c r="E97" i="2" s="1"/>
  <c r="C85" i="2"/>
  <c r="E85" i="2" s="1"/>
  <c r="C75" i="2"/>
  <c r="E75" i="2" s="1"/>
  <c r="D70" i="2"/>
  <c r="D123" i="2" s="1"/>
  <c r="C53" i="2"/>
  <c r="E53" i="2" s="1"/>
  <c r="C47" i="2"/>
  <c r="E47" i="2" s="1"/>
  <c r="C41" i="2"/>
  <c r="E41" i="2" s="1"/>
  <c r="C35" i="2"/>
  <c r="E35" i="2" s="1"/>
  <c r="C23" i="2"/>
  <c r="C22" i="2" s="1"/>
  <c r="E22" i="2" s="1"/>
  <c r="C8" i="2"/>
  <c r="E8" i="2" s="1"/>
  <c r="D4" i="2"/>
  <c r="D66" i="2" s="1"/>
  <c r="E5" i="2" l="1"/>
  <c r="E71" i="2"/>
  <c r="H14" i="3"/>
  <c r="E14" i="3" s="1"/>
  <c r="J17" i="3"/>
  <c r="G23" i="3"/>
  <c r="J12" i="3"/>
  <c r="E16" i="3"/>
  <c r="G16" i="3" s="1"/>
  <c r="F17" i="3"/>
  <c r="G17" i="3" s="1"/>
  <c r="G21" i="3"/>
  <c r="J21" i="3"/>
  <c r="M9" i="3"/>
  <c r="M18" i="3"/>
  <c r="E19" i="3"/>
  <c r="G19" i="3" s="1"/>
  <c r="AN27" i="3"/>
  <c r="AZ27" i="3"/>
  <c r="E12" i="3"/>
  <c r="G12" i="3" s="1"/>
  <c r="E25" i="3"/>
  <c r="AB27" i="3"/>
  <c r="M10" i="3"/>
  <c r="H10" i="3"/>
  <c r="J26" i="3"/>
  <c r="E26" i="3"/>
  <c r="G26" i="3" s="1"/>
  <c r="F14" i="3"/>
  <c r="G14" i="3" s="1"/>
  <c r="J14" i="3"/>
  <c r="H27" i="3"/>
  <c r="M27" i="3"/>
  <c r="Y27" i="3"/>
  <c r="AK27" i="3"/>
  <c r="AW27" i="3"/>
  <c r="I27" i="3"/>
  <c r="P27" i="3"/>
  <c r="J24" i="3"/>
  <c r="E24" i="3"/>
  <c r="G24" i="3" s="1"/>
  <c r="J9" i="3"/>
  <c r="AE27" i="3"/>
  <c r="AQ27" i="3"/>
  <c r="BC27" i="3"/>
  <c r="J11" i="3"/>
  <c r="E11" i="3"/>
  <c r="G11" i="3" s="1"/>
  <c r="G18" i="3"/>
  <c r="J22" i="3"/>
  <c r="E22" i="3"/>
  <c r="G22" i="3" s="1"/>
  <c r="F9" i="3"/>
  <c r="G9" i="3" s="1"/>
  <c r="K27" i="3"/>
  <c r="V27" i="3"/>
  <c r="AH27" i="3"/>
  <c r="AT27" i="3"/>
  <c r="BF27" i="3"/>
  <c r="J13" i="3"/>
  <c r="E13" i="3"/>
  <c r="G13" i="3" s="1"/>
  <c r="J18" i="3"/>
  <c r="J20" i="3"/>
  <c r="E20" i="3"/>
  <c r="G20" i="3" s="1"/>
  <c r="G25" i="3"/>
  <c r="E10" i="3" l="1"/>
  <c r="J10" i="3"/>
  <c r="J27" i="3" s="1"/>
  <c r="F27" i="3"/>
  <c r="G10" i="3" l="1"/>
  <c r="G27" i="3" s="1"/>
  <c r="E27" i="3"/>
</calcChain>
</file>

<file path=xl/sharedStrings.xml><?xml version="1.0" encoding="utf-8"?>
<sst xmlns="http://schemas.openxmlformats.org/spreadsheetml/2006/main" count="142" uniqueCount="87">
  <si>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</si>
  <si>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</si>
  <si>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</si>
  <si>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</si>
  <si>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</si>
  <si>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</si>
  <si>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</si>
  <si>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</si>
  <si>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</si>
  <si>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</si>
  <si>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сантехніка / 02.2023</t>
  </si>
  <si>
    <t xml:space="preserve">Миючі засоби    </t>
  </si>
  <si>
    <t>Меблі</t>
  </si>
  <si>
    <t>Бензин</t>
  </si>
  <si>
    <t>бензин А-95 / 03.2023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</si>
  <si>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</si>
  <si>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</si>
  <si>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</si>
  <si>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</si>
  <si>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</si>
  <si>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</si>
  <si>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</si>
  <si>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</si>
  <si>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</si>
  <si>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укриття / 03.2023</t>
  </si>
  <si>
    <t>Поточний ремонт покрівлі</t>
  </si>
  <si>
    <t xml:space="preserve">Повірка засобів обліку </t>
  </si>
  <si>
    <t>водолічильника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</si>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</sst>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C46B4C27-3651-4A72-804E-CBAC02747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3FDA-BE22-4428-AC39-C69F0D990CF5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customWidth="1"/>
    <col min="12" max="13" width="21.140625" style="140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customWidth="1"/>
    <col min="33" max="34" width="17.85546875" style="140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8" customFormat="1" ht="18.75" customHeight="1" thickBot="1" x14ac:dyDescent="0.3">
      <c r="A5" s="34"/>
      <c r="B5" s="42"/>
      <c r="C5" s="42"/>
      <c r="D5" s="42"/>
      <c r="E5" s="42"/>
      <c r="F5" s="42"/>
      <c r="G5" s="42"/>
      <c r="H5" s="42"/>
      <c r="I5" s="42"/>
      <c r="J5" s="42"/>
      <c r="K5" s="42"/>
      <c r="L5" s="43">
        <v>45016</v>
      </c>
      <c r="N5" s="42"/>
      <c r="Q5" s="42"/>
      <c r="T5" s="42"/>
      <c r="W5" s="42"/>
      <c r="Z5" s="42"/>
      <c r="AC5" s="42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45</v>
      </c>
      <c r="B6" s="45" t="s">
        <v>46</v>
      </c>
      <c r="C6" s="46" t="s">
        <v>47</v>
      </c>
      <c r="D6" s="47"/>
      <c r="E6" s="48" t="s">
        <v>48</v>
      </c>
      <c r="F6" s="49"/>
      <c r="G6" s="50"/>
      <c r="H6" s="48" t="s">
        <v>49</v>
      </c>
      <c r="I6" s="49"/>
      <c r="J6" s="50"/>
      <c r="K6" s="51" t="s">
        <v>50</v>
      </c>
      <c r="L6" s="52"/>
      <c r="M6" s="53"/>
      <c r="N6" s="51" t="s">
        <v>51</v>
      </c>
      <c r="O6" s="52"/>
      <c r="P6" s="53"/>
      <c r="Q6" s="51" t="s">
        <v>52</v>
      </c>
      <c r="R6" s="52"/>
      <c r="S6" s="53"/>
      <c r="T6" s="51" t="s">
        <v>53</v>
      </c>
      <c r="U6" s="52"/>
      <c r="V6" s="53"/>
      <c r="W6" s="51" t="s">
        <v>54</v>
      </c>
      <c r="X6" s="52"/>
      <c r="Y6" s="53"/>
      <c r="Z6" s="51" t="s">
        <v>55</v>
      </c>
      <c r="AA6" s="52"/>
      <c r="AB6" s="53"/>
      <c r="AC6" s="51" t="s">
        <v>56</v>
      </c>
      <c r="AD6" s="52"/>
      <c r="AE6" s="53"/>
      <c r="AF6" s="51" t="s">
        <v>57</v>
      </c>
      <c r="AG6" s="52"/>
      <c r="AH6" s="53"/>
      <c r="AI6" s="52" t="s">
        <v>58</v>
      </c>
      <c r="AJ6" s="52"/>
      <c r="AK6" s="53"/>
      <c r="AL6" s="51" t="s">
        <v>59</v>
      </c>
      <c r="AM6" s="52"/>
      <c r="AN6" s="53"/>
      <c r="AO6" s="51" t="s">
        <v>60</v>
      </c>
      <c r="AP6" s="52"/>
      <c r="AQ6" s="53"/>
      <c r="AR6" s="51" t="s">
        <v>61</v>
      </c>
      <c r="AS6" s="52"/>
      <c r="AT6" s="53"/>
      <c r="AU6" s="51" t="s">
        <v>62</v>
      </c>
      <c r="AV6" s="52"/>
      <c r="AW6" s="53"/>
      <c r="AX6" s="51" t="s">
        <v>63</v>
      </c>
      <c r="AY6" s="52"/>
      <c r="AZ6" s="53"/>
      <c r="BA6" s="54" t="s">
        <v>64</v>
      </c>
      <c r="BB6" s="55"/>
      <c r="BC6" s="56"/>
      <c r="BD6" s="54" t="s">
        <v>65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66</v>
      </c>
      <c r="F7" s="62" t="s">
        <v>67</v>
      </c>
      <c r="G7" s="63" t="s">
        <v>68</v>
      </c>
      <c r="H7" s="61" t="s">
        <v>66</v>
      </c>
      <c r="I7" s="62" t="s">
        <v>67</v>
      </c>
      <c r="J7" s="63" t="s">
        <v>68</v>
      </c>
      <c r="K7" s="64" t="s">
        <v>66</v>
      </c>
      <c r="L7" s="65" t="s">
        <v>67</v>
      </c>
      <c r="M7" s="66" t="s">
        <v>68</v>
      </c>
      <c r="N7" s="64" t="s">
        <v>66</v>
      </c>
      <c r="O7" s="65" t="s">
        <v>67</v>
      </c>
      <c r="P7" s="66" t="s">
        <v>68</v>
      </c>
      <c r="Q7" s="64" t="s">
        <v>66</v>
      </c>
      <c r="R7" s="65" t="s">
        <v>67</v>
      </c>
      <c r="S7" s="66" t="s">
        <v>68</v>
      </c>
      <c r="T7" s="64" t="s">
        <v>66</v>
      </c>
      <c r="U7" s="65" t="s">
        <v>67</v>
      </c>
      <c r="V7" s="66" t="s">
        <v>68</v>
      </c>
      <c r="W7" s="64" t="s">
        <v>66</v>
      </c>
      <c r="X7" s="65" t="s">
        <v>67</v>
      </c>
      <c r="Y7" s="66" t="s">
        <v>68</v>
      </c>
      <c r="Z7" s="64" t="s">
        <v>66</v>
      </c>
      <c r="AA7" s="65" t="s">
        <v>67</v>
      </c>
      <c r="AB7" s="66" t="s">
        <v>68</v>
      </c>
      <c r="AC7" s="64" t="s">
        <v>66</v>
      </c>
      <c r="AD7" s="65" t="s">
        <v>67</v>
      </c>
      <c r="AE7" s="66" t="s">
        <v>68</v>
      </c>
      <c r="AF7" s="64" t="s">
        <v>66</v>
      </c>
      <c r="AG7" s="65" t="s">
        <v>67</v>
      </c>
      <c r="AH7" s="66" t="s">
        <v>68</v>
      </c>
      <c r="AI7" s="64" t="s">
        <v>66</v>
      </c>
      <c r="AJ7" s="65" t="s">
        <v>67</v>
      </c>
      <c r="AK7" s="66" t="s">
        <v>68</v>
      </c>
      <c r="AL7" s="64" t="s">
        <v>66</v>
      </c>
      <c r="AM7" s="65" t="s">
        <v>67</v>
      </c>
      <c r="AN7" s="66" t="s">
        <v>68</v>
      </c>
      <c r="AO7" s="64" t="s">
        <v>66</v>
      </c>
      <c r="AP7" s="65" t="s">
        <v>67</v>
      </c>
      <c r="AQ7" s="66" t="s">
        <v>68</v>
      </c>
      <c r="AR7" s="64" t="s">
        <v>66</v>
      </c>
      <c r="AS7" s="65" t="s">
        <v>67</v>
      </c>
      <c r="AT7" s="66" t="s">
        <v>68</v>
      </c>
      <c r="AU7" s="64" t="s">
        <v>66</v>
      </c>
      <c r="AV7" s="65" t="s">
        <v>67</v>
      </c>
      <c r="AW7" s="66" t="s">
        <v>68</v>
      </c>
      <c r="AX7" s="64" t="s">
        <v>66</v>
      </c>
      <c r="AY7" s="65" t="s">
        <v>67</v>
      </c>
      <c r="AZ7" s="66" t="s">
        <v>68</v>
      </c>
      <c r="BA7" s="64" t="s">
        <v>66</v>
      </c>
      <c r="BB7" s="65" t="s">
        <v>67</v>
      </c>
      <c r="BC7" s="66" t="s">
        <v>68</v>
      </c>
      <c r="BD7" s="64" t="s">
        <v>66</v>
      </c>
      <c r="BE7" s="65" t="s">
        <v>67</v>
      </c>
      <c r="BF7" s="66" t="s">
        <v>68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86</v>
      </c>
      <c r="B9" s="133">
        <v>2111</v>
      </c>
      <c r="C9" s="82" t="s">
        <v>69</v>
      </c>
      <c r="D9" s="134"/>
      <c r="E9" s="83">
        <f>H9+AF9+AI9+AL9+AO9+AR9+AU9+AX9+BA9+BD9</f>
        <v>2872160</v>
      </c>
      <c r="F9" s="84">
        <f>I9+AG9+AJ9+AM9+AP9+AS9+AV9+AY9+BB9+BE9</f>
        <v>652047.64</v>
      </c>
      <c r="G9" s="135">
        <f>E9-F9</f>
        <v>2220112.36</v>
      </c>
      <c r="H9" s="86">
        <f>K9+N9+Q9+T9+W9+Z9+AC9</f>
        <v>2872160</v>
      </c>
      <c r="I9" s="87">
        <f>L9+O9+R9+U9+X9+AA9+AD9</f>
        <v>652047.64</v>
      </c>
      <c r="J9" s="88">
        <f>H9-I9</f>
        <v>2220112.36</v>
      </c>
      <c r="K9" s="89">
        <f>742700+29400</f>
        <v>772100</v>
      </c>
      <c r="L9" s="90">
        <v>177081.39</v>
      </c>
      <c r="M9" s="91">
        <f>K9-L9</f>
        <v>595018.61</v>
      </c>
      <c r="N9" s="89">
        <v>2100060</v>
      </c>
      <c r="O9" s="90">
        <v>474966.25</v>
      </c>
      <c r="P9" s="91">
        <f>N9-O9</f>
        <v>1625093.75</v>
      </c>
      <c r="Q9" s="89">
        <v>0</v>
      </c>
      <c r="R9" s="90">
        <v>0</v>
      </c>
      <c r="S9" s="91">
        <f>Q9-R9</f>
        <v>0</v>
      </c>
      <c r="T9" s="92">
        <v>0</v>
      </c>
      <c r="U9" s="93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70</v>
      </c>
      <c r="D10" s="136"/>
      <c r="E10" s="98">
        <f t="shared" ref="E10:F26" si="0">H10+AF10+AI10+AL10+AO10+AR10+AU10+AX10+BA10+BD10</f>
        <v>629710</v>
      </c>
      <c r="F10" s="99">
        <f t="shared" si="0"/>
        <v>133970.22999999998</v>
      </c>
      <c r="G10" s="135">
        <f>E10-F10</f>
        <v>495739.77</v>
      </c>
      <c r="H10" s="100">
        <f t="shared" ref="H10:I26" si="1">K10+N10+Q10+T10+W10+Z10+AC10</f>
        <v>629710</v>
      </c>
      <c r="I10" s="101">
        <f t="shared" si="1"/>
        <v>133970.22999999998</v>
      </c>
      <c r="J10" s="88">
        <f>H10-I10</f>
        <v>495739.77</v>
      </c>
      <c r="K10" s="102">
        <f>163400+6400</f>
        <v>169800</v>
      </c>
      <c r="L10" s="103">
        <v>33000.869999999995</v>
      </c>
      <c r="M10" s="91">
        <f>K10-L10</f>
        <v>136799.13</v>
      </c>
      <c r="N10" s="102">
        <v>459910</v>
      </c>
      <c r="O10" s="103">
        <v>100969.36</v>
      </c>
      <c r="P10" s="91">
        <f>N10-O10</f>
        <v>358940.64</v>
      </c>
      <c r="Q10" s="102">
        <v>0</v>
      </c>
      <c r="R10" s="103">
        <v>0</v>
      </c>
      <c r="S10" s="91">
        <f>Q10-R10</f>
        <v>0</v>
      </c>
      <c r="T10" s="104">
        <v>0</v>
      </c>
      <c r="U10" s="105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69150</v>
      </c>
      <c r="F11" s="99">
        <f t="shared" si="0"/>
        <v>7213</v>
      </c>
      <c r="G11" s="135">
        <f t="shared" ref="G11:G26" si="2">E11-F11</f>
        <v>61937</v>
      </c>
      <c r="H11" s="100">
        <f t="shared" si="1"/>
        <v>67200</v>
      </c>
      <c r="I11" s="101">
        <f t="shared" si="1"/>
        <v>7213</v>
      </c>
      <c r="J11" s="88">
        <f t="shared" ref="J11:J26" si="3">H11-I11</f>
        <v>59987</v>
      </c>
      <c r="K11" s="102">
        <v>67200</v>
      </c>
      <c r="L11" s="103">
        <v>7213</v>
      </c>
      <c r="M11" s="91">
        <f t="shared" ref="M11:M26" si="4">K11-L11</f>
        <v>59987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4">
        <v>0</v>
      </c>
      <c r="U11" s="105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>
        <v>0</v>
      </c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1950</v>
      </c>
      <c r="AG11" s="103">
        <v>0</v>
      </c>
      <c r="AH11" s="91">
        <f t="shared" ref="AH11:AH26" si="11">AF11-AG11</f>
        <v>1950</v>
      </c>
      <c r="AI11" s="102">
        <v>0</v>
      </c>
      <c r="AJ11" s="103">
        <v>0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71</v>
      </c>
      <c r="D12" s="107"/>
      <c r="E12" s="98">
        <f t="shared" si="0"/>
        <v>850</v>
      </c>
      <c r="F12" s="99">
        <f t="shared" si="0"/>
        <v>0</v>
      </c>
      <c r="G12" s="85">
        <f t="shared" si="2"/>
        <v>850</v>
      </c>
      <c r="H12" s="100">
        <f t="shared" si="1"/>
        <v>850</v>
      </c>
      <c r="I12" s="101">
        <f t="shared" si="1"/>
        <v>0</v>
      </c>
      <c r="J12" s="88">
        <f t="shared" si="3"/>
        <v>850</v>
      </c>
      <c r="K12" s="102">
        <v>850</v>
      </c>
      <c r="L12" s="108">
        <v>0</v>
      </c>
      <c r="M12" s="91">
        <f t="shared" si="4"/>
        <v>850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4">
        <v>0</v>
      </c>
      <c r="U12" s="109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72</v>
      </c>
      <c r="D13" s="136"/>
      <c r="E13" s="98">
        <f t="shared" si="0"/>
        <v>29390</v>
      </c>
      <c r="F13" s="99">
        <f t="shared" si="0"/>
        <v>21200</v>
      </c>
      <c r="G13" s="135">
        <f t="shared" si="2"/>
        <v>8190</v>
      </c>
      <c r="H13" s="100">
        <f t="shared" si="1"/>
        <v>26560</v>
      </c>
      <c r="I13" s="101">
        <f t="shared" si="1"/>
        <v>21200</v>
      </c>
      <c r="J13" s="88">
        <f t="shared" si="3"/>
        <v>5360</v>
      </c>
      <c r="K13" s="102">
        <v>26560</v>
      </c>
      <c r="L13" s="103">
        <v>21200</v>
      </c>
      <c r="M13" s="91">
        <f t="shared" si="4"/>
        <v>5360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4">
        <v>0</v>
      </c>
      <c r="U13" s="105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2830</v>
      </c>
      <c r="AG13" s="103">
        <v>0</v>
      </c>
      <c r="AH13" s="91">
        <f t="shared" si="11"/>
        <v>2830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18</v>
      </c>
      <c r="D14" s="136"/>
      <c r="E14" s="98">
        <f t="shared" si="0"/>
        <v>94201</v>
      </c>
      <c r="F14" s="99">
        <f t="shared" si="0"/>
        <v>58833.15</v>
      </c>
      <c r="G14" s="135">
        <f t="shared" si="2"/>
        <v>35367.85</v>
      </c>
      <c r="H14" s="100">
        <f t="shared" si="1"/>
        <v>94201</v>
      </c>
      <c r="I14" s="101">
        <f t="shared" si="1"/>
        <v>58833.15</v>
      </c>
      <c r="J14" s="88">
        <f t="shared" si="3"/>
        <v>35367.85</v>
      </c>
      <c r="K14" s="102">
        <f>93900+301</f>
        <v>94201</v>
      </c>
      <c r="L14" s="103">
        <v>58833.15</v>
      </c>
      <c r="M14" s="91">
        <f t="shared" si="4"/>
        <v>35367.85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4">
        <v>0</v>
      </c>
      <c r="U14" s="105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73</v>
      </c>
      <c r="D15" s="136"/>
      <c r="E15" s="98">
        <f t="shared" si="0"/>
        <v>3000</v>
      </c>
      <c r="F15" s="99">
        <f t="shared" si="0"/>
        <v>0</v>
      </c>
      <c r="G15" s="135">
        <f t="shared" si="2"/>
        <v>3000</v>
      </c>
      <c r="H15" s="100">
        <f t="shared" si="1"/>
        <v>3000</v>
      </c>
      <c r="I15" s="101">
        <f t="shared" si="1"/>
        <v>0</v>
      </c>
      <c r="J15" s="88">
        <f t="shared" si="3"/>
        <v>3000</v>
      </c>
      <c r="K15" s="102">
        <v>3000</v>
      </c>
      <c r="L15" s="103">
        <v>0</v>
      </c>
      <c r="M15" s="91">
        <f t="shared" si="4"/>
        <v>3000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4">
        <v>0</v>
      </c>
      <c r="U15" s="105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74</v>
      </c>
      <c r="D16" s="136"/>
      <c r="E16" s="98">
        <f t="shared" si="0"/>
        <v>0</v>
      </c>
      <c r="F16" s="99">
        <f t="shared" si="0"/>
        <v>0</v>
      </c>
      <c r="G16" s="135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4">
        <v>0</v>
      </c>
      <c r="U16" s="105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75</v>
      </c>
      <c r="D17" s="136"/>
      <c r="E17" s="98">
        <f t="shared" si="0"/>
        <v>3300</v>
      </c>
      <c r="F17" s="99">
        <f t="shared" si="0"/>
        <v>280.23</v>
      </c>
      <c r="G17" s="135">
        <f t="shared" si="2"/>
        <v>3019.77</v>
      </c>
      <c r="H17" s="100">
        <f t="shared" si="1"/>
        <v>3300</v>
      </c>
      <c r="I17" s="101">
        <f t="shared" si="1"/>
        <v>280.23</v>
      </c>
      <c r="J17" s="88">
        <f t="shared" si="3"/>
        <v>3019.77</v>
      </c>
      <c r="K17" s="102">
        <v>3300</v>
      </c>
      <c r="L17" s="103">
        <v>280.23</v>
      </c>
      <c r="M17" s="91">
        <f t="shared" si="4"/>
        <v>3019.77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4">
        <v>0</v>
      </c>
      <c r="U17" s="105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76</v>
      </c>
      <c r="D18" s="136"/>
      <c r="E18" s="98">
        <f t="shared" si="0"/>
        <v>76000</v>
      </c>
      <c r="F18" s="99">
        <f t="shared" si="0"/>
        <v>20238.850000000002</v>
      </c>
      <c r="G18" s="135">
        <f t="shared" si="2"/>
        <v>55761.149999999994</v>
      </c>
      <c r="H18" s="100">
        <f t="shared" si="1"/>
        <v>76000</v>
      </c>
      <c r="I18" s="101">
        <f t="shared" si="1"/>
        <v>20238.850000000002</v>
      </c>
      <c r="J18" s="88">
        <f t="shared" si="3"/>
        <v>55761.149999999994</v>
      </c>
      <c r="K18" s="102">
        <v>76000</v>
      </c>
      <c r="L18" s="103">
        <f>19018.11+1220.74</f>
        <v>20238.850000000002</v>
      </c>
      <c r="M18" s="91">
        <f t="shared" si="4"/>
        <v>55761.149999999994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4">
        <v>0</v>
      </c>
      <c r="U18" s="105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77</v>
      </c>
      <c r="D19" s="136"/>
      <c r="E19" s="98">
        <f t="shared" si="0"/>
        <v>277700</v>
      </c>
      <c r="F19" s="99">
        <f t="shared" si="0"/>
        <v>91366.39</v>
      </c>
      <c r="G19" s="135">
        <f t="shared" si="2"/>
        <v>186333.61</v>
      </c>
      <c r="H19" s="100">
        <f t="shared" si="1"/>
        <v>277700</v>
      </c>
      <c r="I19" s="101">
        <f t="shared" si="1"/>
        <v>91366.39</v>
      </c>
      <c r="J19" s="88">
        <f t="shared" si="3"/>
        <v>186333.61</v>
      </c>
      <c r="K19" s="102">
        <v>277700</v>
      </c>
      <c r="L19" s="103">
        <v>91366.39</v>
      </c>
      <c r="M19" s="91">
        <f t="shared" si="4"/>
        <v>186333.61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4">
        <v>0</v>
      </c>
      <c r="U19" s="105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78</v>
      </c>
      <c r="D20" s="136"/>
      <c r="E20" s="98">
        <f t="shared" si="0"/>
        <v>1100</v>
      </c>
      <c r="F20" s="99">
        <f t="shared" si="0"/>
        <v>440.70000000000005</v>
      </c>
      <c r="G20" s="135">
        <f t="shared" si="2"/>
        <v>659.3</v>
      </c>
      <c r="H20" s="100">
        <f t="shared" si="1"/>
        <v>1100</v>
      </c>
      <c r="I20" s="101">
        <f t="shared" si="1"/>
        <v>440.70000000000005</v>
      </c>
      <c r="J20" s="88">
        <f t="shared" si="3"/>
        <v>659.3</v>
      </c>
      <c r="K20" s="102">
        <v>1100</v>
      </c>
      <c r="L20" s="103">
        <v>440.70000000000005</v>
      </c>
      <c r="M20" s="91">
        <f t="shared" si="4"/>
        <v>659.3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4">
        <v>0</v>
      </c>
      <c r="U20" s="105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79</v>
      </c>
      <c r="D21" s="136"/>
      <c r="E21" s="98">
        <f t="shared" si="0"/>
        <v>4300</v>
      </c>
      <c r="F21" s="99">
        <f t="shared" si="0"/>
        <v>0</v>
      </c>
      <c r="G21" s="135">
        <f t="shared" si="2"/>
        <v>4300</v>
      </c>
      <c r="H21" s="100">
        <f t="shared" si="1"/>
        <v>4300</v>
      </c>
      <c r="I21" s="101">
        <f t="shared" si="1"/>
        <v>0</v>
      </c>
      <c r="J21" s="88">
        <f t="shared" si="3"/>
        <v>4300</v>
      </c>
      <c r="K21" s="102">
        <v>4300</v>
      </c>
      <c r="L21" s="103">
        <v>0</v>
      </c>
      <c r="M21" s="91">
        <f t="shared" si="4"/>
        <v>4300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4">
        <v>0</v>
      </c>
      <c r="U21" s="105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80</v>
      </c>
      <c r="D22" s="136"/>
      <c r="E22" s="98">
        <f t="shared" si="0"/>
        <v>10500</v>
      </c>
      <c r="F22" s="99">
        <f t="shared" si="0"/>
        <v>1000</v>
      </c>
      <c r="G22" s="135">
        <f t="shared" si="2"/>
        <v>9500</v>
      </c>
      <c r="H22" s="100">
        <f t="shared" si="1"/>
        <v>10500</v>
      </c>
      <c r="I22" s="101">
        <f t="shared" si="1"/>
        <v>1000</v>
      </c>
      <c r="J22" s="88">
        <f t="shared" si="3"/>
        <v>9500</v>
      </c>
      <c r="K22" s="102">
        <v>10500</v>
      </c>
      <c r="L22" s="103">
        <v>1000</v>
      </c>
      <c r="M22" s="91">
        <f t="shared" si="4"/>
        <v>9500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4">
        <v>0</v>
      </c>
      <c r="U22" s="105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81</v>
      </c>
      <c r="D23" s="136"/>
      <c r="E23" s="98">
        <f t="shared" si="0"/>
        <v>370</v>
      </c>
      <c r="F23" s="99">
        <f t="shared" si="0"/>
        <v>0</v>
      </c>
      <c r="G23" s="135">
        <f t="shared" si="2"/>
        <v>370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4">
        <v>0</v>
      </c>
      <c r="U23" s="105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370</v>
      </c>
      <c r="AG23" s="103">
        <v>0</v>
      </c>
      <c r="AH23" s="91">
        <f t="shared" si="11"/>
        <v>370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82</v>
      </c>
      <c r="D24" s="136"/>
      <c r="E24" s="98">
        <f t="shared" si="0"/>
        <v>21660</v>
      </c>
      <c r="F24" s="99">
        <f t="shared" si="0"/>
        <v>21660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4">
        <v>0</v>
      </c>
      <c r="U24" s="105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21660</v>
      </c>
      <c r="AJ24" s="103">
        <v>21660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83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4">
        <v>0</v>
      </c>
      <c r="U25" s="109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84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9">
        <v>0</v>
      </c>
      <c r="U26" s="120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85</v>
      </c>
      <c r="B27" s="122"/>
      <c r="C27" s="122"/>
      <c r="D27" s="138"/>
      <c r="E27" s="123">
        <f t="shared" ref="E27:BB27" si="20">SUM(E9:E26)</f>
        <v>4093391</v>
      </c>
      <c r="F27" s="124">
        <f t="shared" si="20"/>
        <v>1008250.19</v>
      </c>
      <c r="G27" s="125">
        <f t="shared" si="20"/>
        <v>3085140.8099999996</v>
      </c>
      <c r="H27" s="126">
        <f t="shared" si="20"/>
        <v>4066581</v>
      </c>
      <c r="I27" s="127">
        <f t="shared" si="20"/>
        <v>986590.19</v>
      </c>
      <c r="J27" s="128">
        <f t="shared" si="20"/>
        <v>3079990.8099999996</v>
      </c>
      <c r="K27" s="126">
        <f t="shared" ref="K27:AB27" si="21">SUM(K9:K26)</f>
        <v>1506611</v>
      </c>
      <c r="L27" s="130">
        <f t="shared" si="21"/>
        <v>410654.58</v>
      </c>
      <c r="M27" s="131">
        <f t="shared" si="21"/>
        <v>1095956.4200000002</v>
      </c>
      <c r="N27" s="126">
        <f t="shared" si="21"/>
        <v>2559970</v>
      </c>
      <c r="O27" s="130">
        <f t="shared" si="21"/>
        <v>575935.61</v>
      </c>
      <c r="P27" s="131">
        <f t="shared" si="21"/>
        <v>1984034.3900000001</v>
      </c>
      <c r="Q27" s="126">
        <v>0</v>
      </c>
      <c r="R27" s="130">
        <v>0</v>
      </c>
      <c r="S27" s="131">
        <f t="shared" ref="S27:Y27" si="22">SUM(S9:S26)</f>
        <v>0</v>
      </c>
      <c r="T27" s="139">
        <f t="shared" si="22"/>
        <v>0</v>
      </c>
      <c r="U27" s="132">
        <f t="shared" si="22"/>
        <v>0</v>
      </c>
      <c r="V27" s="131">
        <f t="shared" si="22"/>
        <v>0</v>
      </c>
      <c r="W27" s="139">
        <f t="shared" si="22"/>
        <v>0</v>
      </c>
      <c r="X27" s="132">
        <f t="shared" si="22"/>
        <v>0</v>
      </c>
      <c r="Y27" s="131">
        <f t="shared" si="22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0"/>
        <v>0</v>
      </c>
      <c r="AD27" s="130">
        <f t="shared" si="20"/>
        <v>0</v>
      </c>
      <c r="AE27" s="131">
        <f t="shared" si="20"/>
        <v>0</v>
      </c>
      <c r="AF27" s="126">
        <f t="shared" si="20"/>
        <v>5150</v>
      </c>
      <c r="AG27" s="130">
        <f t="shared" si="20"/>
        <v>0</v>
      </c>
      <c r="AH27" s="131">
        <f t="shared" si="20"/>
        <v>5150</v>
      </c>
      <c r="AI27" s="129">
        <f t="shared" si="20"/>
        <v>21660</v>
      </c>
      <c r="AJ27" s="130">
        <f t="shared" si="20"/>
        <v>21660</v>
      </c>
      <c r="AK27" s="131">
        <f t="shared" si="20"/>
        <v>0</v>
      </c>
      <c r="AL27" s="126">
        <f t="shared" si="20"/>
        <v>0</v>
      </c>
      <c r="AM27" s="130">
        <f t="shared" si="20"/>
        <v>0</v>
      </c>
      <c r="AN27" s="131">
        <f t="shared" si="20"/>
        <v>0</v>
      </c>
      <c r="AO27" s="126">
        <f t="shared" ref="AO27:AZ27" si="23">SUM(AO9:AO26)</f>
        <v>0</v>
      </c>
      <c r="AP27" s="130">
        <f t="shared" si="23"/>
        <v>0</v>
      </c>
      <c r="AQ27" s="131">
        <f t="shared" si="23"/>
        <v>0</v>
      </c>
      <c r="AR27" s="126">
        <f t="shared" si="23"/>
        <v>0</v>
      </c>
      <c r="AS27" s="130">
        <f t="shared" si="23"/>
        <v>0</v>
      </c>
      <c r="AT27" s="131">
        <f t="shared" si="23"/>
        <v>0</v>
      </c>
      <c r="AU27" s="126">
        <f t="shared" si="23"/>
        <v>0</v>
      </c>
      <c r="AV27" s="130">
        <f t="shared" si="23"/>
        <v>0</v>
      </c>
      <c r="AW27" s="131">
        <f t="shared" si="23"/>
        <v>0</v>
      </c>
      <c r="AX27" s="126">
        <f t="shared" si="23"/>
        <v>0</v>
      </c>
      <c r="AY27" s="130">
        <f t="shared" si="23"/>
        <v>0</v>
      </c>
      <c r="AZ27" s="131">
        <f t="shared" si="23"/>
        <v>0</v>
      </c>
      <c r="BA27" s="126">
        <f t="shared" si="20"/>
        <v>0</v>
      </c>
      <c r="BB27" s="130">
        <f t="shared" si="20"/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59B3-4EF6-4FC8-8B10-8F20D219D673}">
  <sheetPr codeName="Лист14"/>
  <dimension ref="A1:O124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7213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7213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1176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1176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696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3253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3253</v>
      </c>
      <c r="D22" s="17"/>
      <c r="E22" s="18">
        <f>D21-C22</f>
        <v>0</v>
      </c>
    </row>
    <row r="23" spans="1:15" collapsed="1" x14ac:dyDescent="0.3">
      <c r="A23" s="11">
        <v>505</v>
      </c>
      <c r="B23" s="20" t="s">
        <v>10</v>
      </c>
      <c r="C23" s="17">
        <f>3253</f>
        <v>3253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11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12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13</v>
      </c>
      <c r="C40" s="23"/>
      <c r="D40" s="13">
        <v>2784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2784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14</v>
      </c>
      <c r="C42" s="17">
        <v>2784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15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16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17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17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17</v>
      </c>
    </row>
    <row r="70" spans="1:15" ht="39.75" customHeight="1" x14ac:dyDescent="0.3">
      <c r="A70" s="4">
        <v>2240</v>
      </c>
      <c r="B70" s="5" t="s">
        <v>18</v>
      </c>
      <c r="C70" s="5"/>
      <c r="D70" s="6">
        <f>SUM(D72:D111)</f>
        <v>58833.15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Грибовиця!I14</f>
        <v>58833.15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19</v>
      </c>
      <c r="C72" s="12"/>
      <c r="D72" s="13">
        <v>301.2</v>
      </c>
    </row>
    <row r="73" spans="1:15" hidden="1" x14ac:dyDescent="0.3">
      <c r="A73" s="14">
        <v>2240.1999999999998</v>
      </c>
      <c r="B73" s="22" t="s">
        <v>20</v>
      </c>
      <c r="C73" s="23"/>
      <c r="D73" s="13"/>
    </row>
    <row r="74" spans="1:15" hidden="1" x14ac:dyDescent="0.3">
      <c r="A74" s="14">
        <v>2240.3000000000002</v>
      </c>
      <c r="B74" s="22" t="s">
        <v>21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22</v>
      </c>
      <c r="C83" s="23"/>
      <c r="D83" s="13"/>
    </row>
    <row r="84" spans="1:5" x14ac:dyDescent="0.3">
      <c r="A84" s="14">
        <v>2240.5</v>
      </c>
      <c r="B84" s="22" t="s">
        <v>23</v>
      </c>
      <c r="C84" s="23"/>
      <c r="D84" s="13">
        <v>53094</v>
      </c>
    </row>
    <row r="85" spans="1:5" hidden="1" outlineLevel="1" x14ac:dyDescent="0.3">
      <c r="A85" s="14"/>
      <c r="B85" s="15"/>
      <c r="C85" s="16">
        <f>SUM(C86:C94)</f>
        <v>53094</v>
      </c>
      <c r="D85" s="17"/>
      <c r="E85" s="18">
        <f>D84-C85</f>
        <v>0</v>
      </c>
    </row>
    <row r="86" spans="1:5" ht="17.25" customHeight="1" collapsed="1" x14ac:dyDescent="0.3">
      <c r="A86" s="14">
        <v>503</v>
      </c>
      <c r="B86" s="20" t="s">
        <v>24</v>
      </c>
      <c r="C86" s="17">
        <v>53094</v>
      </c>
      <c r="D86" s="17"/>
    </row>
    <row r="87" spans="1:5" ht="17.25" hidden="1" customHeight="1" x14ac:dyDescent="0.3">
      <c r="A87" s="14"/>
      <c r="B87" s="20"/>
      <c r="C87" s="17"/>
      <c r="D87" s="17"/>
    </row>
    <row r="88" spans="1:5" ht="17.25" hidden="1" customHeight="1" x14ac:dyDescent="0.3">
      <c r="A88" s="14"/>
      <c r="B88" s="20"/>
      <c r="C88" s="17"/>
      <c r="D88" s="17"/>
    </row>
    <row r="89" spans="1:5" hidden="1" x14ac:dyDescent="0.3">
      <c r="A89" s="14"/>
      <c r="B89" s="20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25</v>
      </c>
      <c r="C95" s="23"/>
      <c r="D95" s="13"/>
    </row>
    <row r="96" spans="1:5" x14ac:dyDescent="0.3">
      <c r="A96" s="14">
        <v>2240.6999999999998</v>
      </c>
      <c r="B96" s="22" t="s">
        <v>26</v>
      </c>
      <c r="C96" s="23"/>
      <c r="D96" s="13">
        <v>466.62</v>
      </c>
    </row>
    <row r="97" spans="1:15" hidden="1" outlineLevel="1" x14ac:dyDescent="0.3">
      <c r="A97" s="14"/>
      <c r="B97" s="15"/>
      <c r="C97" s="16">
        <f>SUM(C98:C101)</f>
        <v>466.62</v>
      </c>
      <c r="D97" s="17"/>
      <c r="E97" s="18">
        <f>D96-C97</f>
        <v>0</v>
      </c>
    </row>
    <row r="98" spans="1:15" collapsed="1" x14ac:dyDescent="0.3">
      <c r="A98" s="11">
        <v>702</v>
      </c>
      <c r="B98" s="20" t="s">
        <v>27</v>
      </c>
      <c r="C98" s="17">
        <v>466.62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4">
        <v>2240.8000000000002</v>
      </c>
      <c r="B102" s="22" t="s">
        <v>28</v>
      </c>
      <c r="C102" s="23"/>
      <c r="D102" s="13"/>
    </row>
    <row r="103" spans="1:15" hidden="1" x14ac:dyDescent="0.3">
      <c r="A103" s="14">
        <v>2240.9</v>
      </c>
      <c r="B103" s="22" t="s">
        <v>29</v>
      </c>
      <c r="C103" s="23"/>
      <c r="D103" s="13"/>
    </row>
    <row r="104" spans="1:15" hidden="1" x14ac:dyDescent="0.3">
      <c r="A104" s="14">
        <v>2241.1</v>
      </c>
      <c r="B104" s="22" t="s">
        <v>30</v>
      </c>
      <c r="C104" s="23"/>
      <c r="D104" s="13"/>
    </row>
    <row r="105" spans="1:15" hidden="1" x14ac:dyDescent="0.3">
      <c r="A105" s="14">
        <v>2241.1999999999998</v>
      </c>
      <c r="B105" s="22" t="s">
        <v>31</v>
      </c>
      <c r="C105" s="23"/>
      <c r="D105" s="13"/>
    </row>
    <row r="106" spans="1:15" x14ac:dyDescent="0.3">
      <c r="A106" s="14">
        <v>2241.3000000000002</v>
      </c>
      <c r="B106" s="22" t="s">
        <v>32</v>
      </c>
      <c r="C106" s="23"/>
      <c r="D106" s="13">
        <f>500</f>
        <v>500</v>
      </c>
    </row>
    <row r="107" spans="1:15" hidden="1" x14ac:dyDescent="0.3">
      <c r="A107" s="14">
        <v>2241.4</v>
      </c>
      <c r="B107" s="22" t="s">
        <v>33</v>
      </c>
      <c r="C107" s="23"/>
      <c r="D107" s="13"/>
    </row>
    <row r="108" spans="1:15" hidden="1" x14ac:dyDescent="0.3">
      <c r="A108" s="14">
        <v>2241.5</v>
      </c>
      <c r="B108" s="22" t="s">
        <v>34</v>
      </c>
      <c r="C108" s="23"/>
      <c r="D108" s="13"/>
    </row>
    <row r="109" spans="1:15" ht="38.25" hidden="1" customHeight="1" x14ac:dyDescent="0.3">
      <c r="A109" s="14">
        <v>2241.6</v>
      </c>
      <c r="B109" s="30" t="s">
        <v>35</v>
      </c>
      <c r="C109" s="23"/>
      <c r="D109" s="13"/>
    </row>
    <row r="110" spans="1:15" hidden="1" x14ac:dyDescent="0.3">
      <c r="A110" s="14">
        <v>2241.6999999999998</v>
      </c>
      <c r="B110" s="22" t="s">
        <v>36</v>
      </c>
      <c r="C110" s="23"/>
      <c r="D110" s="13"/>
    </row>
    <row r="111" spans="1:15" x14ac:dyDescent="0.3">
      <c r="A111" s="14">
        <v>2241.9</v>
      </c>
      <c r="B111" s="22" t="s">
        <v>37</v>
      </c>
      <c r="C111" s="23"/>
      <c r="D111" s="13">
        <v>4471.33</v>
      </c>
    </row>
    <row r="112" spans="1:15" hidden="1" outlineLevel="1" x14ac:dyDescent="0.3">
      <c r="A112" s="14"/>
      <c r="B112" s="15"/>
      <c r="C112" s="16">
        <f>SUM(C113:C122)</f>
        <v>4471.33</v>
      </c>
      <c r="D112" s="31"/>
      <c r="E112" s="18">
        <f>D111-C112</f>
        <v>0</v>
      </c>
    </row>
    <row r="113" spans="1:4" ht="37.5" collapsed="1" x14ac:dyDescent="0.3">
      <c r="A113" s="14">
        <v>905</v>
      </c>
      <c r="B113" s="32" t="s">
        <v>38</v>
      </c>
      <c r="C113" s="17">
        <v>500</v>
      </c>
      <c r="D113" s="17"/>
    </row>
    <row r="114" spans="1:4" ht="37.5" x14ac:dyDescent="0.3">
      <c r="A114" s="14">
        <v>906</v>
      </c>
      <c r="B114" s="32" t="s">
        <v>39</v>
      </c>
      <c r="C114" s="17">
        <v>2496</v>
      </c>
      <c r="D114" s="17"/>
    </row>
    <row r="115" spans="1:4" x14ac:dyDescent="0.3">
      <c r="A115" s="14">
        <v>902</v>
      </c>
      <c r="B115" s="32" t="s">
        <v>40</v>
      </c>
      <c r="C115" s="17">
        <f>200+100</f>
        <v>300</v>
      </c>
      <c r="D115" s="17"/>
    </row>
    <row r="116" spans="1:4" x14ac:dyDescent="0.3">
      <c r="A116" s="14">
        <v>907</v>
      </c>
      <c r="B116" s="32" t="s">
        <v>41</v>
      </c>
      <c r="C116" s="17">
        <v>1006.33</v>
      </c>
      <c r="D116" s="17"/>
    </row>
    <row r="117" spans="1:4" x14ac:dyDescent="0.3">
      <c r="A117" s="14">
        <v>908</v>
      </c>
      <c r="B117" s="32" t="s">
        <v>42</v>
      </c>
      <c r="C117" s="17">
        <v>169</v>
      </c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outlineLevel="1" x14ac:dyDescent="0.3">
      <c r="B123" s="33"/>
      <c r="D123" s="3" t="b">
        <f>D70=D71</f>
        <v>1</v>
      </c>
    </row>
    <row r="124" spans="1:4" hidden="1" collapsed="1" x14ac:dyDescent="0.3">
      <c r="B124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4:C84"/>
    <mergeCell ref="B95:C95"/>
    <mergeCell ref="B96:C96"/>
    <mergeCell ref="B102:C102"/>
    <mergeCell ref="B103:C103"/>
    <mergeCell ref="B104:C104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2023-05-03T13:17:05Z</dcterms:created>
  <dcterms:modified xsi:type="dcterms:W3CDTF">2023-05-03T13:17:07Z</dcterms:modified>
</cp:coreProperties>
</file>