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ОШ\"/>
    </mc:Choice>
  </mc:AlternateContent>
  <xr:revisionPtr revIDLastSave="0" documentId="13_ncr:1_{7A6C5A91-3745-4679-941D-400ADFCD444C}" xr6:coauthVersionLast="36" xr6:coauthVersionMax="36" xr10:uidLastSave="{00000000-0000-0000-0000-000000000000}"/>
  <bookViews>
    <workbookView xWindow="0" yWindow="0" windowWidth="28800" windowHeight="11325" xr2:uid="{2E3871DD-2CF9-4395-BC17-F9ED53F10A57}"/>
  </bookViews>
  <sheets>
    <sheet name="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J22" i="3" s="1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K19" i="3"/>
  <c r="M19" i="3" s="1"/>
  <c r="I19" i="3"/>
  <c r="F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J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H13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K11" i="3"/>
  <c r="H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J9" i="3" s="1"/>
  <c r="C116" i="2"/>
  <c r="C115" i="2"/>
  <c r="C113" i="2"/>
  <c r="C112" i="2" s="1"/>
  <c r="E112" i="2" s="1"/>
  <c r="D106" i="2"/>
  <c r="C97" i="2"/>
  <c r="E97" i="2" s="1"/>
  <c r="C85" i="2"/>
  <c r="E85" i="2" s="1"/>
  <c r="C75" i="2"/>
  <c r="E75" i="2" s="1"/>
  <c r="D70" i="2"/>
  <c r="D126" i="2" s="1"/>
  <c r="C53" i="2"/>
  <c r="E53" i="2" s="1"/>
  <c r="C47" i="2"/>
  <c r="E47" i="2" s="1"/>
  <c r="C41" i="2"/>
  <c r="E41" i="2" s="1"/>
  <c r="C35" i="2"/>
  <c r="E35" i="2" s="1"/>
  <c r="C24" i="2"/>
  <c r="C23" i="2"/>
  <c r="C22" i="2" s="1"/>
  <c r="E22" i="2" s="1"/>
  <c r="C9" i="2"/>
  <c r="C8" i="2"/>
  <c r="E8" i="2" s="1"/>
  <c r="D4" i="2"/>
  <c r="D66" i="2" s="1"/>
  <c r="E5" i="2" l="1"/>
  <c r="E71" i="2"/>
  <c r="S27" i="3"/>
  <c r="AE27" i="3"/>
  <c r="AQ27" i="3"/>
  <c r="BC27" i="3"/>
  <c r="J10" i="3"/>
  <c r="J24" i="3"/>
  <c r="V27" i="3"/>
  <c r="AH27" i="3"/>
  <c r="AT27" i="3"/>
  <c r="BF27" i="3"/>
  <c r="E15" i="3"/>
  <c r="J20" i="3"/>
  <c r="J11" i="3"/>
  <c r="E11" i="3"/>
  <c r="G11" i="3" s="1"/>
  <c r="G15" i="3"/>
  <c r="G12" i="3"/>
  <c r="H18" i="3"/>
  <c r="H19" i="3"/>
  <c r="F20" i="3"/>
  <c r="F22" i="3"/>
  <c r="F24" i="3"/>
  <c r="P27" i="3"/>
  <c r="M13" i="3"/>
  <c r="E14" i="3"/>
  <c r="G14" i="3" s="1"/>
  <c r="E9" i="3"/>
  <c r="F10" i="3"/>
  <c r="G10" i="3" s="1"/>
  <c r="G20" i="3"/>
  <c r="G22" i="3"/>
  <c r="G24" i="3"/>
  <c r="G26" i="3"/>
  <c r="M17" i="3"/>
  <c r="H17" i="3"/>
  <c r="I27" i="3"/>
  <c r="F9" i="3"/>
  <c r="J18" i="3"/>
  <c r="E18" i="3"/>
  <c r="G18" i="3" s="1"/>
  <c r="M27" i="3"/>
  <c r="Y27" i="3"/>
  <c r="AK27" i="3"/>
  <c r="AW27" i="3"/>
  <c r="J13" i="3"/>
  <c r="E13" i="3"/>
  <c r="G13" i="3" s="1"/>
  <c r="G16" i="3"/>
  <c r="J21" i="3"/>
  <c r="E21" i="3"/>
  <c r="G21" i="3" s="1"/>
  <c r="J23" i="3"/>
  <c r="E23" i="3"/>
  <c r="G23" i="3" s="1"/>
  <c r="J25" i="3"/>
  <c r="E25" i="3"/>
  <c r="G25" i="3" s="1"/>
  <c r="G9" i="3"/>
  <c r="AB27" i="3"/>
  <c r="AN27" i="3"/>
  <c r="AZ27" i="3"/>
  <c r="K27" i="3"/>
  <c r="J16" i="3"/>
  <c r="F27" i="3" l="1"/>
  <c r="J19" i="3"/>
  <c r="E19" i="3"/>
  <c r="G19" i="3" s="1"/>
  <c r="J17" i="3"/>
  <c r="J27" i="3" s="1"/>
  <c r="E17" i="3"/>
  <c r="H27" i="3"/>
  <c r="G17" i="3" l="1"/>
  <c r="G27" i="3" s="1"/>
  <c r="E27" i="3"/>
</calcChain>
</file>

<file path=xl/sharedStrings.xml><?xml version="1.0" encoding="utf-8"?>
<sst xmlns="http://schemas.openxmlformats.org/spreadsheetml/2006/main" count="150" uniqueCount="95">
  <si>
    <t>Касові видаткис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</si>
  <si>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</si>
  <si>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</si>
  <si>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</si>
  <si>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</si>
  <si>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</si>
  <si>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</si>
  <si>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 xml:space="preserve">Підписка </t>
  </si>
  <si>
    <t>Медикаменти</t>
  </si>
  <si>
    <t>Господарчі товари</t>
  </si>
  <si>
    <t>госп.тов. / 02,05.2024</t>
  </si>
  <si>
    <t>буд.мат. / 05,06.2024</t>
  </si>
  <si>
    <t>фарба, емаль / 06.2024</t>
  </si>
  <si>
    <t>емульсія / 06.2024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</si>
  <si>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</si>
  <si>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</si>
  <si>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</si>
  <si>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</si>
  <si>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</si>
  <si>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</si>
  <si>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</si>
  <si>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</si>
  <si>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</si>
  <si>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</si>
  <si>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</si>
  <si>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</si>
  <si>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</si>
  <si>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</si>
  <si>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</si>
  <si>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</si>
  <si>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</si>
  <si>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</si>
  <si>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</si>
  <si>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</si>
  <si>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</si>
  <si>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</si>
  <si>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</si>
  <si>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</si>
  <si>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</si>
  <si>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</si>
  <si>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</si>
  <si>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</si>
  <si>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</si>
  <si>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</si>
  <si>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</si>
  <si>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</si>
  <si>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Ін. доступ до програмного забезпеч. "AR-Book" /02.2024</t>
  </si>
  <si>
    <t>моніторинг. та захист від шкідників / 02,03,04,05,06.2024</t>
  </si>
  <si>
    <t>дослідж. Змивів та проб питн. Води / 03,05.2024</t>
  </si>
  <si>
    <t>КУРС: Школа (програмне забезпеч.) / 04.2024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</si>
  <si>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</si>
  <si>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місяців 2024 р.</t>
  </si>
  <si>
    <t>на 01.07.2024 (12.07.24)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</si>
  <si>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</si>
  <si>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</si>
  <si>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</si>
  <si>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</si>
  <si>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</si>
  <si>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</si>
  <si>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</si>
  <si>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</si>
  <si>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</si>
  <si>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</si>
  <si>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</si>
  <si>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</si>
  <si>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</si>
  <si>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</si>
  <si>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</si>
  <si>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</si>
  <si>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</si>
  <si>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</si>
  <si>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</si>
  <si>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</si>
  <si>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</si>
  <si>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</si>
  <si>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</si>
  <si>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</si>
  <si>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</si>
  <si>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</si>
  <si>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</si>
  <si>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</si>
  <si>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</si>
  <si>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</si>
  <si>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</si>
  <si>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</si>
  <si>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</si>
  <si>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</si>
  <si>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</si>
  <si>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</si>
  <si>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</si>
  <si>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</si>
  <si>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</si>
  <si>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</si>
  <si>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</si>
  <si>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Грибовицька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</si>
</sst>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2FAB690A-8252-4E12-BAF9-0FBB6A46D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E304B-1101-45EC-92B3-0B5F358C3EBD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hidden="1" customWidth="1"/>
    <col min="21" max="22" width="21.140625" style="141" hidden="1" customWidth="1"/>
    <col min="23" max="23" width="21.5703125" style="95" hidden="1" customWidth="1"/>
    <col min="24" max="25" width="21.140625" style="141" hidden="1" customWidth="1"/>
    <col min="26" max="26" width="21.5703125" style="95" hidden="1" customWidth="1"/>
    <col min="27" max="28" width="21.140625" style="141" hidden="1" customWidth="1"/>
    <col min="29" max="29" width="21.5703125" style="95" hidden="1" customWidth="1"/>
    <col min="30" max="31" width="21.140625" style="141" hidden="1" customWidth="1"/>
    <col min="32" max="32" width="18.140625" style="95" hidden="1" customWidth="1"/>
    <col min="33" max="34" width="17.85546875" style="141" hidden="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hidden="1" customWidth="1"/>
    <col min="45" max="46" width="21.140625" style="141" hidden="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51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52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53</v>
      </c>
      <c r="B6" s="46" t="s">
        <v>54</v>
      </c>
      <c r="C6" s="47" t="s">
        <v>55</v>
      </c>
      <c r="D6" s="48"/>
      <c r="E6" s="49" t="s">
        <v>56</v>
      </c>
      <c r="F6" s="50"/>
      <c r="G6" s="51"/>
      <c r="H6" s="49" t="s">
        <v>57</v>
      </c>
      <c r="I6" s="50"/>
      <c r="J6" s="51"/>
      <c r="K6" s="52" t="s">
        <v>58</v>
      </c>
      <c r="L6" s="53"/>
      <c r="M6" s="54"/>
      <c r="N6" s="52" t="s">
        <v>59</v>
      </c>
      <c r="O6" s="53"/>
      <c r="P6" s="54"/>
      <c r="Q6" s="52" t="s">
        <v>60</v>
      </c>
      <c r="R6" s="53"/>
      <c r="S6" s="54"/>
      <c r="T6" s="52" t="s">
        <v>61</v>
      </c>
      <c r="U6" s="53"/>
      <c r="V6" s="54"/>
      <c r="W6" s="52" t="s">
        <v>62</v>
      </c>
      <c r="X6" s="53"/>
      <c r="Y6" s="54"/>
      <c r="Z6" s="52" t="s">
        <v>63</v>
      </c>
      <c r="AA6" s="53"/>
      <c r="AB6" s="54"/>
      <c r="AC6" s="52" t="s">
        <v>64</v>
      </c>
      <c r="AD6" s="53"/>
      <c r="AE6" s="54"/>
      <c r="AF6" s="52" t="s">
        <v>65</v>
      </c>
      <c r="AG6" s="53"/>
      <c r="AH6" s="54"/>
      <c r="AI6" s="53" t="s">
        <v>66</v>
      </c>
      <c r="AJ6" s="53"/>
      <c r="AK6" s="54"/>
      <c r="AL6" s="52" t="s">
        <v>67</v>
      </c>
      <c r="AM6" s="53"/>
      <c r="AN6" s="54"/>
      <c r="AO6" s="52" t="s">
        <v>68</v>
      </c>
      <c r="AP6" s="53"/>
      <c r="AQ6" s="54"/>
      <c r="AR6" s="52" t="s">
        <v>69</v>
      </c>
      <c r="AS6" s="53"/>
      <c r="AT6" s="54"/>
      <c r="AU6" s="52" t="s">
        <v>70</v>
      </c>
      <c r="AV6" s="53"/>
      <c r="AW6" s="54"/>
      <c r="AX6" s="52" t="s">
        <v>71</v>
      </c>
      <c r="AY6" s="53"/>
      <c r="AZ6" s="54"/>
      <c r="BA6" s="55" t="s">
        <v>72</v>
      </c>
      <c r="BB6" s="56"/>
      <c r="BC6" s="57"/>
      <c r="BD6" s="55" t="s">
        <v>73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74</v>
      </c>
      <c r="F7" s="63" t="s">
        <v>75</v>
      </c>
      <c r="G7" s="64" t="s">
        <v>76</v>
      </c>
      <c r="H7" s="62" t="s">
        <v>74</v>
      </c>
      <c r="I7" s="63" t="s">
        <v>75</v>
      </c>
      <c r="J7" s="64" t="s">
        <v>76</v>
      </c>
      <c r="K7" s="65" t="s">
        <v>74</v>
      </c>
      <c r="L7" s="66" t="s">
        <v>75</v>
      </c>
      <c r="M7" s="67" t="s">
        <v>76</v>
      </c>
      <c r="N7" s="65" t="s">
        <v>74</v>
      </c>
      <c r="O7" s="66" t="s">
        <v>75</v>
      </c>
      <c r="P7" s="67" t="s">
        <v>76</v>
      </c>
      <c r="Q7" s="65" t="s">
        <v>74</v>
      </c>
      <c r="R7" s="66" t="s">
        <v>75</v>
      </c>
      <c r="S7" s="67" t="s">
        <v>76</v>
      </c>
      <c r="T7" s="65" t="s">
        <v>74</v>
      </c>
      <c r="U7" s="66" t="s">
        <v>75</v>
      </c>
      <c r="V7" s="67" t="s">
        <v>76</v>
      </c>
      <c r="W7" s="65" t="s">
        <v>74</v>
      </c>
      <c r="X7" s="66" t="s">
        <v>75</v>
      </c>
      <c r="Y7" s="67" t="s">
        <v>76</v>
      </c>
      <c r="Z7" s="65" t="s">
        <v>74</v>
      </c>
      <c r="AA7" s="66" t="s">
        <v>75</v>
      </c>
      <c r="AB7" s="67" t="s">
        <v>76</v>
      </c>
      <c r="AC7" s="65" t="s">
        <v>74</v>
      </c>
      <c r="AD7" s="66" t="s">
        <v>75</v>
      </c>
      <c r="AE7" s="67" t="s">
        <v>76</v>
      </c>
      <c r="AF7" s="65" t="s">
        <v>74</v>
      </c>
      <c r="AG7" s="66" t="s">
        <v>75</v>
      </c>
      <c r="AH7" s="67" t="s">
        <v>76</v>
      </c>
      <c r="AI7" s="65" t="s">
        <v>74</v>
      </c>
      <c r="AJ7" s="66" t="s">
        <v>75</v>
      </c>
      <c r="AK7" s="67" t="s">
        <v>76</v>
      </c>
      <c r="AL7" s="65" t="s">
        <v>74</v>
      </c>
      <c r="AM7" s="66" t="s">
        <v>75</v>
      </c>
      <c r="AN7" s="67" t="s">
        <v>76</v>
      </c>
      <c r="AO7" s="65" t="s">
        <v>74</v>
      </c>
      <c r="AP7" s="66" t="s">
        <v>75</v>
      </c>
      <c r="AQ7" s="67" t="s">
        <v>76</v>
      </c>
      <c r="AR7" s="65" t="s">
        <v>74</v>
      </c>
      <c r="AS7" s="66" t="s">
        <v>75</v>
      </c>
      <c r="AT7" s="67" t="s">
        <v>76</v>
      </c>
      <c r="AU7" s="65" t="s">
        <v>74</v>
      </c>
      <c r="AV7" s="66" t="s">
        <v>75</v>
      </c>
      <c r="AW7" s="67" t="s">
        <v>76</v>
      </c>
      <c r="AX7" s="65" t="s">
        <v>74</v>
      </c>
      <c r="AY7" s="66" t="s">
        <v>75</v>
      </c>
      <c r="AZ7" s="67" t="s">
        <v>76</v>
      </c>
      <c r="BA7" s="65" t="s">
        <v>74</v>
      </c>
      <c r="BB7" s="66" t="s">
        <v>75</v>
      </c>
      <c r="BC7" s="67" t="s">
        <v>76</v>
      </c>
      <c r="BD7" s="65" t="s">
        <v>74</v>
      </c>
      <c r="BE7" s="66" t="s">
        <v>75</v>
      </c>
      <c r="BF7" s="67" t="s">
        <v>76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94</v>
      </c>
      <c r="B9" s="134">
        <v>2111</v>
      </c>
      <c r="C9" s="83" t="s">
        <v>77</v>
      </c>
      <c r="D9" s="135"/>
      <c r="E9" s="84">
        <f>H9+AF9+AI9+AL9+AO9+AR9+AU9+AX9+BA9+BD9</f>
        <v>3708300</v>
      </c>
      <c r="F9" s="85">
        <f>I9+AG9+AJ9+AM9+AP9+AS9+AV9+AY9+BB9+BE9</f>
        <v>1984427.7400000002</v>
      </c>
      <c r="G9" s="136">
        <f>E9-F9</f>
        <v>1723872.2599999998</v>
      </c>
      <c r="H9" s="87">
        <f>K9+N9+Q9+T9+W9+Z9+AC9</f>
        <v>3708300</v>
      </c>
      <c r="I9" s="88">
        <f>L9+O9+R9+U9+X9+AA9+AD9</f>
        <v>1984427.7400000002</v>
      </c>
      <c r="J9" s="89">
        <f>H9-I9</f>
        <v>1723872.2599999998</v>
      </c>
      <c r="K9" s="90">
        <v>1172900</v>
      </c>
      <c r="L9" s="91">
        <v>452502.86000000004</v>
      </c>
      <c r="M9" s="92">
        <f>K9-L9</f>
        <v>720397.1399999999</v>
      </c>
      <c r="N9" s="90">
        <v>2535400</v>
      </c>
      <c r="O9" s="91">
        <v>1531924.8800000001</v>
      </c>
      <c r="P9" s="92">
        <f>N9-O9</f>
        <v>1003475.1199999999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0</v>
      </c>
      <c r="AA9" s="91">
        <v>0</v>
      </c>
      <c r="AB9" s="92">
        <f>Z9-AA9</f>
        <v>0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78</v>
      </c>
      <c r="D10" s="137"/>
      <c r="E10" s="99">
        <f t="shared" ref="E10:F26" si="0">H10+AF10+AI10+AL10+AO10+AR10+AU10+AX10+BA10+BD10</f>
        <v>813500</v>
      </c>
      <c r="F10" s="100">
        <f t="shared" si="0"/>
        <v>434816.62</v>
      </c>
      <c r="G10" s="136">
        <f>E10-F10</f>
        <v>378683.38</v>
      </c>
      <c r="H10" s="101">
        <f t="shared" ref="H10:I26" si="1">K10+N10+Q10+T10+W10+Z10+AC10</f>
        <v>813500</v>
      </c>
      <c r="I10" s="102">
        <f t="shared" si="1"/>
        <v>434816.62</v>
      </c>
      <c r="J10" s="89">
        <f>H10-I10</f>
        <v>378683.38</v>
      </c>
      <c r="K10" s="103">
        <v>255700</v>
      </c>
      <c r="L10" s="104">
        <v>96384.72</v>
      </c>
      <c r="M10" s="92">
        <f>K10-L10</f>
        <v>159315.28</v>
      </c>
      <c r="N10" s="103">
        <v>557800</v>
      </c>
      <c r="O10" s="104">
        <v>338431.9</v>
      </c>
      <c r="P10" s="92">
        <f>N10-O10</f>
        <v>219368.09999999998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0</v>
      </c>
      <c r="AA10" s="104">
        <v>0</v>
      </c>
      <c r="AB10" s="92">
        <f>Z10-AA10</f>
        <v>0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82556.649999999994</v>
      </c>
      <c r="F11" s="100">
        <f t="shared" si="0"/>
        <v>66645.070000000007</v>
      </c>
      <c r="G11" s="136">
        <f t="shared" ref="G11:G26" si="2">E11-F11</f>
        <v>15911.579999999987</v>
      </c>
      <c r="H11" s="101">
        <f t="shared" si="1"/>
        <v>48640</v>
      </c>
      <c r="I11" s="102">
        <f t="shared" si="1"/>
        <v>32728.420000000002</v>
      </c>
      <c r="J11" s="89">
        <f t="shared" ref="J11:J26" si="3">H11-I11</f>
        <v>15911.579999999998</v>
      </c>
      <c r="K11" s="103">
        <f>60000-1350-6310-1900-1800</f>
        <v>48640</v>
      </c>
      <c r="L11" s="104">
        <v>32728.420000000002</v>
      </c>
      <c r="M11" s="92">
        <f t="shared" ref="M11:M26" si="4">K11-L11</f>
        <v>15911.579999999998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0</v>
      </c>
      <c r="U11" s="104">
        <v>0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/>
      <c r="AG11" s="104">
        <v>0</v>
      </c>
      <c r="AH11" s="92">
        <f t="shared" ref="AH11:AH26" si="11">AF11-AG11</f>
        <v>0</v>
      </c>
      <c r="AI11" s="103">
        <v>33916.65</v>
      </c>
      <c r="AJ11" s="104">
        <v>33916.65</v>
      </c>
      <c r="AK11" s="92">
        <f t="shared" ref="AK11:AK26" si="12">AI11-AJ11</f>
        <v>0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79</v>
      </c>
      <c r="D12" s="108"/>
      <c r="E12" s="99">
        <f t="shared" si="0"/>
        <v>800</v>
      </c>
      <c r="F12" s="100">
        <f t="shared" si="0"/>
        <v>0</v>
      </c>
      <c r="G12" s="86">
        <f t="shared" si="2"/>
        <v>800</v>
      </c>
      <c r="H12" s="101">
        <f t="shared" si="1"/>
        <v>800</v>
      </c>
      <c r="I12" s="102">
        <f t="shared" si="1"/>
        <v>0</v>
      </c>
      <c r="J12" s="89">
        <f t="shared" si="3"/>
        <v>800</v>
      </c>
      <c r="K12" s="103">
        <v>800</v>
      </c>
      <c r="L12" s="109">
        <v>0</v>
      </c>
      <c r="M12" s="92">
        <f t="shared" si="4"/>
        <v>800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80</v>
      </c>
      <c r="D13" s="137"/>
      <c r="E13" s="99">
        <f t="shared" si="0"/>
        <v>59440</v>
      </c>
      <c r="F13" s="100">
        <f t="shared" si="0"/>
        <v>22240</v>
      </c>
      <c r="G13" s="136">
        <f t="shared" si="2"/>
        <v>37200</v>
      </c>
      <c r="H13" s="101">
        <f t="shared" si="1"/>
        <v>59440</v>
      </c>
      <c r="I13" s="102">
        <f t="shared" si="1"/>
        <v>22240</v>
      </c>
      <c r="J13" s="89">
        <f t="shared" si="3"/>
        <v>37200</v>
      </c>
      <c r="K13" s="103">
        <f>34000+25440</f>
        <v>59440</v>
      </c>
      <c r="L13" s="104">
        <v>22240</v>
      </c>
      <c r="M13" s="92">
        <f t="shared" si="4"/>
        <v>37200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/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23</v>
      </c>
      <c r="D14" s="137"/>
      <c r="E14" s="99">
        <f t="shared" si="0"/>
        <v>104000</v>
      </c>
      <c r="F14" s="100">
        <f t="shared" si="0"/>
        <v>17387.590000000004</v>
      </c>
      <c r="G14" s="136">
        <f t="shared" si="2"/>
        <v>86612.41</v>
      </c>
      <c r="H14" s="101">
        <f t="shared" si="1"/>
        <v>104000</v>
      </c>
      <c r="I14" s="102">
        <f t="shared" si="1"/>
        <v>17387.590000000004</v>
      </c>
      <c r="J14" s="89">
        <f t="shared" si="3"/>
        <v>86612.41</v>
      </c>
      <c r="K14" s="103">
        <v>104000</v>
      </c>
      <c r="L14" s="104">
        <v>17387.590000000004</v>
      </c>
      <c r="M14" s="92">
        <f t="shared" si="4"/>
        <v>86612.41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81</v>
      </c>
      <c r="D15" s="137"/>
      <c r="E15" s="99">
        <f t="shared" si="0"/>
        <v>7000</v>
      </c>
      <c r="F15" s="100">
        <f t="shared" si="0"/>
        <v>1560</v>
      </c>
      <c r="G15" s="136">
        <f t="shared" si="2"/>
        <v>5440</v>
      </c>
      <c r="H15" s="101">
        <f t="shared" si="1"/>
        <v>7000</v>
      </c>
      <c r="I15" s="102">
        <f t="shared" si="1"/>
        <v>1560</v>
      </c>
      <c r="J15" s="89">
        <f t="shared" si="3"/>
        <v>5440</v>
      </c>
      <c r="K15" s="103">
        <v>7000</v>
      </c>
      <c r="L15" s="104">
        <v>1560</v>
      </c>
      <c r="M15" s="92">
        <f t="shared" si="4"/>
        <v>5440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82</v>
      </c>
      <c r="D16" s="137"/>
      <c r="E16" s="99">
        <f t="shared" si="0"/>
        <v>0</v>
      </c>
      <c r="F16" s="100">
        <f t="shared" si="0"/>
        <v>0</v>
      </c>
      <c r="G16" s="136">
        <f t="shared" si="2"/>
        <v>0</v>
      </c>
      <c r="H16" s="101">
        <f t="shared" si="1"/>
        <v>0</v>
      </c>
      <c r="I16" s="102">
        <f t="shared" si="1"/>
        <v>0</v>
      </c>
      <c r="J16" s="89">
        <f t="shared" si="3"/>
        <v>0</v>
      </c>
      <c r="K16" s="103">
        <v>0</v>
      </c>
      <c r="L16" s="104">
        <v>0</v>
      </c>
      <c r="M16" s="92">
        <f t="shared" si="4"/>
        <v>0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83</v>
      </c>
      <c r="D17" s="137"/>
      <c r="E17" s="99">
        <f t="shared" si="0"/>
        <v>1650</v>
      </c>
      <c r="F17" s="100">
        <f t="shared" si="0"/>
        <v>789.28</v>
      </c>
      <c r="G17" s="136">
        <f t="shared" si="2"/>
        <v>860.72</v>
      </c>
      <c r="H17" s="101">
        <f t="shared" si="1"/>
        <v>1650</v>
      </c>
      <c r="I17" s="102">
        <f t="shared" si="1"/>
        <v>789.28</v>
      </c>
      <c r="J17" s="89">
        <f t="shared" si="3"/>
        <v>860.72</v>
      </c>
      <c r="K17" s="103">
        <f>1400+250</f>
        <v>1650</v>
      </c>
      <c r="L17" s="104">
        <v>789.28</v>
      </c>
      <c r="M17" s="92">
        <f t="shared" si="4"/>
        <v>860.72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84</v>
      </c>
      <c r="D18" s="137"/>
      <c r="E18" s="99">
        <f t="shared" si="0"/>
        <v>77700</v>
      </c>
      <c r="F18" s="100">
        <f t="shared" si="0"/>
        <v>19063.350000000002</v>
      </c>
      <c r="G18" s="136">
        <f t="shared" si="2"/>
        <v>58636.649999999994</v>
      </c>
      <c r="H18" s="101">
        <f t="shared" si="1"/>
        <v>77700</v>
      </c>
      <c r="I18" s="102">
        <f t="shared" si="1"/>
        <v>19063.350000000002</v>
      </c>
      <c r="J18" s="89">
        <f t="shared" si="3"/>
        <v>58636.649999999994</v>
      </c>
      <c r="K18" s="103">
        <f>76300+1400</f>
        <v>77700</v>
      </c>
      <c r="L18" s="104">
        <v>19063.350000000002</v>
      </c>
      <c r="M18" s="92">
        <f t="shared" si="4"/>
        <v>58636.649999999994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85</v>
      </c>
      <c r="D19" s="137"/>
      <c r="E19" s="99">
        <f t="shared" si="0"/>
        <v>310100</v>
      </c>
      <c r="F19" s="100">
        <f t="shared" si="0"/>
        <v>180577.08999999997</v>
      </c>
      <c r="G19" s="136">
        <f t="shared" si="2"/>
        <v>129522.91000000003</v>
      </c>
      <c r="H19" s="101">
        <f t="shared" si="1"/>
        <v>310100</v>
      </c>
      <c r="I19" s="102">
        <f t="shared" si="1"/>
        <v>180577.08999999997</v>
      </c>
      <c r="J19" s="89">
        <f t="shared" si="3"/>
        <v>129522.91000000003</v>
      </c>
      <c r="K19" s="103">
        <f>274600+35500</f>
        <v>310100</v>
      </c>
      <c r="L19" s="104">
        <v>180577.08999999997</v>
      </c>
      <c r="M19" s="92">
        <f t="shared" si="4"/>
        <v>129522.91000000003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86</v>
      </c>
      <c r="D20" s="137"/>
      <c r="E20" s="99">
        <f t="shared" si="0"/>
        <v>1550</v>
      </c>
      <c r="F20" s="100">
        <f t="shared" si="0"/>
        <v>881.4</v>
      </c>
      <c r="G20" s="136">
        <f t="shared" si="2"/>
        <v>668.6</v>
      </c>
      <c r="H20" s="101">
        <f t="shared" si="1"/>
        <v>1550</v>
      </c>
      <c r="I20" s="102">
        <f t="shared" si="1"/>
        <v>881.4</v>
      </c>
      <c r="J20" s="89">
        <f t="shared" si="3"/>
        <v>668.6</v>
      </c>
      <c r="K20" s="103">
        <v>1550</v>
      </c>
      <c r="L20" s="104">
        <v>881.4</v>
      </c>
      <c r="M20" s="92">
        <f t="shared" si="4"/>
        <v>668.6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87</v>
      </c>
      <c r="D21" s="137"/>
      <c r="E21" s="99">
        <f t="shared" si="0"/>
        <v>4699</v>
      </c>
      <c r="F21" s="100">
        <f t="shared" si="0"/>
        <v>4698.8</v>
      </c>
      <c r="G21" s="136">
        <f t="shared" si="2"/>
        <v>0.1999999999998181</v>
      </c>
      <c r="H21" s="101">
        <f t="shared" si="1"/>
        <v>4699</v>
      </c>
      <c r="I21" s="102">
        <f t="shared" si="1"/>
        <v>4698.8</v>
      </c>
      <c r="J21" s="89">
        <f t="shared" si="3"/>
        <v>0.1999999999998181</v>
      </c>
      <c r="K21" s="103">
        <v>4699</v>
      </c>
      <c r="L21" s="104">
        <v>4698.8</v>
      </c>
      <c r="M21" s="92">
        <f t="shared" si="4"/>
        <v>0.1999999999998181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88</v>
      </c>
      <c r="D22" s="137"/>
      <c r="E22" s="99">
        <f t="shared" si="0"/>
        <v>11200</v>
      </c>
      <c r="F22" s="100">
        <f t="shared" si="0"/>
        <v>2500</v>
      </c>
      <c r="G22" s="136">
        <f t="shared" si="2"/>
        <v>8700</v>
      </c>
      <c r="H22" s="101">
        <f t="shared" si="1"/>
        <v>11200</v>
      </c>
      <c r="I22" s="102">
        <f t="shared" si="1"/>
        <v>2500</v>
      </c>
      <c r="J22" s="89">
        <f t="shared" si="3"/>
        <v>8700</v>
      </c>
      <c r="K22" s="103">
        <v>11200</v>
      </c>
      <c r="L22" s="104">
        <v>2500</v>
      </c>
      <c r="M22" s="92">
        <f t="shared" si="4"/>
        <v>8700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89</v>
      </c>
      <c r="D23" s="137"/>
      <c r="E23" s="99">
        <f t="shared" si="0"/>
        <v>1350</v>
      </c>
      <c r="F23" s="100">
        <f t="shared" si="0"/>
        <v>1346.57</v>
      </c>
      <c r="G23" s="136">
        <f t="shared" si="2"/>
        <v>3.4300000000000637</v>
      </c>
      <c r="H23" s="101">
        <f t="shared" si="1"/>
        <v>1350</v>
      </c>
      <c r="I23" s="102">
        <f t="shared" si="1"/>
        <v>1346.57</v>
      </c>
      <c r="J23" s="89">
        <f t="shared" si="3"/>
        <v>3.4300000000000637</v>
      </c>
      <c r="K23" s="103">
        <v>1350</v>
      </c>
      <c r="L23" s="104">
        <v>1346.57</v>
      </c>
      <c r="M23" s="92">
        <f t="shared" si="4"/>
        <v>3.4300000000000637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/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90</v>
      </c>
      <c r="D24" s="137"/>
      <c r="E24" s="99">
        <f t="shared" si="0"/>
        <v>14487</v>
      </c>
      <c r="F24" s="100">
        <f t="shared" si="0"/>
        <v>14487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14487</v>
      </c>
      <c r="AJ24" s="104">
        <v>14487</v>
      </c>
      <c r="AK24" s="92">
        <f t="shared" si="12"/>
        <v>0</v>
      </c>
      <c r="AL24" s="103">
        <v>0</v>
      </c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91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92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93</v>
      </c>
      <c r="B27" s="123"/>
      <c r="C27" s="123"/>
      <c r="D27" s="139"/>
      <c r="E27" s="124">
        <f t="shared" ref="E27:J27" si="20">SUM(E9:E26)</f>
        <v>5198332.6500000004</v>
      </c>
      <c r="F27" s="125">
        <f t="shared" si="20"/>
        <v>2751420.5099999993</v>
      </c>
      <c r="G27" s="126">
        <f t="shared" si="20"/>
        <v>2446912.1400000006</v>
      </c>
      <c r="H27" s="127">
        <f t="shared" si="20"/>
        <v>5149929</v>
      </c>
      <c r="I27" s="128">
        <f t="shared" si="20"/>
        <v>2703016.8599999994</v>
      </c>
      <c r="J27" s="129">
        <f t="shared" si="20"/>
        <v>2446912.1400000006</v>
      </c>
      <c r="K27" s="127">
        <f t="shared" ref="K27:AZ27" si="21">SUM(K9:K26)</f>
        <v>2056729</v>
      </c>
      <c r="L27" s="131">
        <f t="shared" si="21"/>
        <v>832660.08000000007</v>
      </c>
      <c r="M27" s="132">
        <f t="shared" si="21"/>
        <v>1224068.92</v>
      </c>
      <c r="N27" s="127">
        <f t="shared" si="21"/>
        <v>3093200</v>
      </c>
      <c r="O27" s="131">
        <f t="shared" si="21"/>
        <v>1870356.7800000003</v>
      </c>
      <c r="P27" s="132">
        <f t="shared" si="21"/>
        <v>1222843.2199999997</v>
      </c>
      <c r="Q27" s="127">
        <v>0</v>
      </c>
      <c r="R27" s="131">
        <v>0</v>
      </c>
      <c r="S27" s="132">
        <f t="shared" ref="S27:Y27" si="22">SUM(S9:S26)</f>
        <v>0</v>
      </c>
      <c r="T27" s="140">
        <f t="shared" si="22"/>
        <v>0</v>
      </c>
      <c r="U27" s="133">
        <f t="shared" si="22"/>
        <v>0</v>
      </c>
      <c r="V27" s="132">
        <f t="shared" si="22"/>
        <v>0</v>
      </c>
      <c r="W27" s="140">
        <f t="shared" si="22"/>
        <v>0</v>
      </c>
      <c r="X27" s="133">
        <f t="shared" si="22"/>
        <v>0</v>
      </c>
      <c r="Y27" s="132">
        <f t="shared" si="22"/>
        <v>0</v>
      </c>
      <c r="Z27" s="127">
        <f t="shared" si="21"/>
        <v>0</v>
      </c>
      <c r="AA27" s="131">
        <f t="shared" si="21"/>
        <v>0</v>
      </c>
      <c r="AB27" s="132">
        <f t="shared" si="21"/>
        <v>0</v>
      </c>
      <c r="AC27" s="127">
        <f t="shared" si="21"/>
        <v>0</v>
      </c>
      <c r="AD27" s="131">
        <f t="shared" si="21"/>
        <v>0</v>
      </c>
      <c r="AE27" s="132">
        <f t="shared" si="21"/>
        <v>0</v>
      </c>
      <c r="AF27" s="127">
        <f t="shared" si="21"/>
        <v>0</v>
      </c>
      <c r="AG27" s="131">
        <f t="shared" si="21"/>
        <v>0</v>
      </c>
      <c r="AH27" s="132">
        <f t="shared" si="21"/>
        <v>0</v>
      </c>
      <c r="AI27" s="130">
        <f t="shared" si="21"/>
        <v>48403.65</v>
      </c>
      <c r="AJ27" s="131">
        <f t="shared" si="21"/>
        <v>48403.65</v>
      </c>
      <c r="AK27" s="132">
        <f t="shared" si="21"/>
        <v>0</v>
      </c>
      <c r="AL27" s="127">
        <f t="shared" si="21"/>
        <v>0</v>
      </c>
      <c r="AM27" s="131">
        <f t="shared" si="21"/>
        <v>0</v>
      </c>
      <c r="AN27" s="132">
        <f t="shared" si="21"/>
        <v>0</v>
      </c>
      <c r="AO27" s="127">
        <f t="shared" si="21"/>
        <v>0</v>
      </c>
      <c r="AP27" s="131">
        <f t="shared" si="21"/>
        <v>0</v>
      </c>
      <c r="AQ27" s="132">
        <f t="shared" si="21"/>
        <v>0</v>
      </c>
      <c r="AR27" s="127">
        <f t="shared" si="21"/>
        <v>0</v>
      </c>
      <c r="AS27" s="131">
        <f t="shared" si="21"/>
        <v>0</v>
      </c>
      <c r="AT27" s="132">
        <f t="shared" si="21"/>
        <v>0</v>
      </c>
      <c r="AU27" s="127">
        <f t="shared" si="21"/>
        <v>0</v>
      </c>
      <c r="AV27" s="131">
        <f t="shared" si="21"/>
        <v>0</v>
      </c>
      <c r="AW27" s="132">
        <f t="shared" si="21"/>
        <v>0</v>
      </c>
      <c r="AX27" s="127">
        <f t="shared" si="21"/>
        <v>0</v>
      </c>
      <c r="AY27" s="131">
        <f t="shared" si="21"/>
        <v>0</v>
      </c>
      <c r="AZ27" s="132">
        <f t="shared" si="21"/>
        <v>0</v>
      </c>
      <c r="BA27" s="127">
        <f>SUM(BA9:BA26)</f>
        <v>0</v>
      </c>
      <c r="BB27" s="131">
        <f>SUM(BB9:BB26)</f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83D8-0CAF-4D1A-B85D-F1BD63453670}">
  <sheetPr codeName="Лист14"/>
  <dimension ref="A1:O127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1.2851562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Грибовиця!B4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32728.420000000002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Грибовиця!I11</f>
        <v>32728.420000000002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716.72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716.72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600+18.72</f>
        <v>618.72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98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1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28747.7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28747.7</v>
      </c>
      <c r="D22" s="17"/>
      <c r="E22" s="18">
        <f>D21-C22</f>
        <v>0</v>
      </c>
    </row>
    <row r="23" spans="1:15" collapsed="1" x14ac:dyDescent="0.3">
      <c r="A23" s="11">
        <v>503</v>
      </c>
      <c r="B23" s="20" t="s">
        <v>10</v>
      </c>
      <c r="C23" s="17">
        <f>5160+455</f>
        <v>5615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11</v>
      </c>
      <c r="C24" s="17">
        <f>140+11855</f>
        <v>11995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12</v>
      </c>
      <c r="C25" s="17">
        <v>10337.700000000001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512</v>
      </c>
      <c r="B26" s="20" t="s">
        <v>13</v>
      </c>
      <c r="C26" s="11">
        <v>800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14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15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16</v>
      </c>
      <c r="C40" s="23"/>
      <c r="D40" s="13">
        <v>3264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3264</v>
      </c>
      <c r="D41" s="24"/>
      <c r="E41" s="18">
        <f>D40-C41</f>
        <v>0</v>
      </c>
    </row>
    <row r="42" spans="1:15" collapsed="1" x14ac:dyDescent="0.3">
      <c r="A42" s="11">
        <v>803</v>
      </c>
      <c r="B42" s="20" t="s">
        <v>17</v>
      </c>
      <c r="C42" s="17">
        <v>1050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801</v>
      </c>
      <c r="B43" s="20" t="s">
        <v>18</v>
      </c>
      <c r="C43" s="17">
        <v>150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803</v>
      </c>
      <c r="B44" s="20" t="s">
        <v>19</v>
      </c>
      <c r="C44" s="17">
        <v>2064</v>
      </c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20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21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5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6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7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7"/>
      <c r="D67" s="28" t="s">
        <v>22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8" t="s">
        <v>22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8" t="s">
        <v>22</v>
      </c>
    </row>
    <row r="70" spans="1:15" ht="39.75" customHeight="1" x14ac:dyDescent="0.3">
      <c r="A70" s="4">
        <v>2240</v>
      </c>
      <c r="B70" s="5" t="s">
        <v>23</v>
      </c>
      <c r="C70" s="5"/>
      <c r="D70" s="6">
        <f>SUM(D72:D111)</f>
        <v>17387.59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9">
        <v>2240</v>
      </c>
      <c r="B71" s="29"/>
      <c r="C71" s="10"/>
      <c r="D71" s="10">
        <f>Грибовиця!I14</f>
        <v>17387.590000000004</v>
      </c>
      <c r="E71" s="8" t="b">
        <f>D71=D70</f>
        <v>1</v>
      </c>
      <c r="F71" s="30"/>
    </row>
    <row r="72" spans="1:15" hidden="1" collapsed="1" x14ac:dyDescent="0.3">
      <c r="A72" s="14">
        <v>2240.1</v>
      </c>
      <c r="B72" s="12" t="s">
        <v>24</v>
      </c>
      <c r="C72" s="12"/>
      <c r="D72" s="13"/>
    </row>
    <row r="73" spans="1:15" hidden="1" x14ac:dyDescent="0.3">
      <c r="A73" s="14">
        <v>2240.1999999999998</v>
      </c>
      <c r="B73" s="22" t="s">
        <v>25</v>
      </c>
      <c r="C73" s="23"/>
      <c r="D73" s="13"/>
    </row>
    <row r="74" spans="1:15" x14ac:dyDescent="0.3">
      <c r="A74" s="14">
        <v>2240.3000000000002</v>
      </c>
      <c r="B74" s="22" t="s">
        <v>26</v>
      </c>
      <c r="C74" s="23"/>
      <c r="D74" s="13">
        <v>1616.3700000000003</v>
      </c>
    </row>
    <row r="75" spans="1:15" hidden="1" outlineLevel="1" x14ac:dyDescent="0.3">
      <c r="A75" s="14"/>
      <c r="B75" s="15"/>
      <c r="C75" s="16">
        <f>SUM(C76:C82)</f>
        <v>1616.3700000000003</v>
      </c>
      <c r="D75" s="17"/>
      <c r="E75" s="18">
        <f>D74-C75</f>
        <v>0</v>
      </c>
    </row>
    <row r="76" spans="1:15" collapsed="1" x14ac:dyDescent="0.3">
      <c r="A76" s="14">
        <v>301</v>
      </c>
      <c r="B76" s="20" t="s">
        <v>27</v>
      </c>
      <c r="C76" s="17">
        <v>885.12</v>
      </c>
      <c r="D76" s="17"/>
    </row>
    <row r="77" spans="1:15" x14ac:dyDescent="0.3">
      <c r="A77" s="14">
        <v>301</v>
      </c>
      <c r="B77" s="20" t="s">
        <v>28</v>
      </c>
      <c r="C77" s="17">
        <v>188.76</v>
      </c>
      <c r="D77" s="17"/>
    </row>
    <row r="78" spans="1:15" x14ac:dyDescent="0.3">
      <c r="A78" s="14">
        <v>301</v>
      </c>
      <c r="B78" s="20" t="s">
        <v>29</v>
      </c>
      <c r="C78" s="17">
        <v>403.61</v>
      </c>
      <c r="D78" s="17"/>
    </row>
    <row r="79" spans="1:15" x14ac:dyDescent="0.3">
      <c r="A79" s="14">
        <v>301</v>
      </c>
      <c r="B79" s="20" t="s">
        <v>30</v>
      </c>
      <c r="C79" s="17">
        <v>138.88</v>
      </c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31</v>
      </c>
      <c r="C83" s="23"/>
      <c r="D83" s="13"/>
    </row>
    <row r="84" spans="1:5" hidden="1" x14ac:dyDescent="0.3">
      <c r="A84" s="14">
        <v>2240.5</v>
      </c>
      <c r="B84" s="22" t="s">
        <v>32</v>
      </c>
      <c r="C84" s="23"/>
      <c r="D84" s="13"/>
    </row>
    <row r="85" spans="1:5" hidden="1" outlineLevel="1" x14ac:dyDescent="0.3">
      <c r="A85" s="14"/>
      <c r="B85" s="15"/>
      <c r="C85" s="16">
        <f>SUM(C86:C94)</f>
        <v>0</v>
      </c>
      <c r="D85" s="17"/>
      <c r="E85" s="18">
        <f>D84-C85</f>
        <v>0</v>
      </c>
    </row>
    <row r="86" spans="1:5" ht="17.25" hidden="1" customHeight="1" collapsed="1" x14ac:dyDescent="0.3">
      <c r="A86" s="14"/>
      <c r="B86" s="20"/>
      <c r="C86" s="17"/>
      <c r="D86" s="17"/>
    </row>
    <row r="87" spans="1:5" ht="17.25" hidden="1" customHeight="1" x14ac:dyDescent="0.3">
      <c r="A87" s="14"/>
      <c r="B87" s="26"/>
      <c r="C87" s="17"/>
      <c r="D87" s="17"/>
    </row>
    <row r="88" spans="1:5" ht="17.25" hidden="1" customHeight="1" x14ac:dyDescent="0.3">
      <c r="A88" s="14"/>
      <c r="B88" s="20"/>
      <c r="C88" s="17"/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6"/>
      <c r="C90" s="17"/>
      <c r="D90" s="17"/>
    </row>
    <row r="91" spans="1:5" hidden="1" x14ac:dyDescent="0.3">
      <c r="A91" s="14"/>
      <c r="B91" s="26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33</v>
      </c>
      <c r="C95" s="23"/>
      <c r="D95" s="13"/>
    </row>
    <row r="96" spans="1:5" hidden="1" x14ac:dyDescent="0.3">
      <c r="A96" s="14">
        <v>2240.6999999999998</v>
      </c>
      <c r="B96" s="22" t="s">
        <v>34</v>
      </c>
      <c r="C96" s="23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35</v>
      </c>
      <c r="C102" s="23"/>
      <c r="D102" s="13"/>
    </row>
    <row r="103" spans="1:15" hidden="1" x14ac:dyDescent="0.3">
      <c r="A103" s="14">
        <v>2240.9</v>
      </c>
      <c r="B103" s="22" t="s">
        <v>36</v>
      </c>
      <c r="C103" s="23"/>
      <c r="D103" s="13"/>
    </row>
    <row r="104" spans="1:15" hidden="1" x14ac:dyDescent="0.3">
      <c r="A104" s="14">
        <v>2241.1</v>
      </c>
      <c r="B104" s="22" t="s">
        <v>37</v>
      </c>
      <c r="C104" s="23"/>
      <c r="D104" s="13"/>
    </row>
    <row r="105" spans="1:15" hidden="1" x14ac:dyDescent="0.3">
      <c r="A105" s="14">
        <v>2241.1999999999998</v>
      </c>
      <c r="B105" s="22" t="s">
        <v>38</v>
      </c>
      <c r="C105" s="23"/>
      <c r="D105" s="13"/>
    </row>
    <row r="106" spans="1:15" x14ac:dyDescent="0.3">
      <c r="A106" s="14">
        <v>2241.3000000000002</v>
      </c>
      <c r="B106" s="22" t="s">
        <v>39</v>
      </c>
      <c r="C106" s="23"/>
      <c r="D106" s="13">
        <f>250+250+250+250+250</f>
        <v>1250</v>
      </c>
    </row>
    <row r="107" spans="1:15" hidden="1" x14ac:dyDescent="0.3">
      <c r="A107" s="14">
        <v>2241.4</v>
      </c>
      <c r="B107" s="22" t="s">
        <v>40</v>
      </c>
      <c r="C107" s="23"/>
      <c r="D107" s="13"/>
    </row>
    <row r="108" spans="1:15" hidden="1" x14ac:dyDescent="0.3">
      <c r="A108" s="14">
        <v>2241.5</v>
      </c>
      <c r="B108" s="22" t="s">
        <v>41</v>
      </c>
      <c r="C108" s="23"/>
      <c r="D108" s="13"/>
    </row>
    <row r="109" spans="1:15" ht="38.25" hidden="1" customHeight="1" x14ac:dyDescent="0.3">
      <c r="A109" s="14">
        <v>2241.6</v>
      </c>
      <c r="B109" s="31" t="s">
        <v>42</v>
      </c>
      <c r="C109" s="23"/>
      <c r="D109" s="13"/>
    </row>
    <row r="110" spans="1:15" hidden="1" x14ac:dyDescent="0.3">
      <c r="A110" s="14">
        <v>2241.6999999999998</v>
      </c>
      <c r="B110" s="22" t="s">
        <v>43</v>
      </c>
      <c r="C110" s="23"/>
      <c r="D110" s="13"/>
    </row>
    <row r="111" spans="1:15" x14ac:dyDescent="0.3">
      <c r="A111" s="14">
        <v>2241.9</v>
      </c>
      <c r="B111" s="22" t="s">
        <v>44</v>
      </c>
      <c r="C111" s="23"/>
      <c r="D111" s="13">
        <v>14521.220000000001</v>
      </c>
    </row>
    <row r="112" spans="1:15" hidden="1" outlineLevel="1" x14ac:dyDescent="0.3">
      <c r="A112" s="14"/>
      <c r="B112" s="15"/>
      <c r="C112" s="16">
        <f>SUM(C113:C125)</f>
        <v>14521.220000000001</v>
      </c>
      <c r="D112" s="32"/>
      <c r="E112" s="18">
        <f>D111-C112</f>
        <v>0</v>
      </c>
    </row>
    <row r="113" spans="1:4" collapsed="1" x14ac:dyDescent="0.3">
      <c r="A113" s="14">
        <v>901</v>
      </c>
      <c r="B113" s="33" t="s">
        <v>45</v>
      </c>
      <c r="C113" s="17">
        <f>100*5</f>
        <v>500</v>
      </c>
      <c r="D113" s="17"/>
    </row>
    <row r="114" spans="1:4" ht="37.5" x14ac:dyDescent="0.3">
      <c r="A114" s="14">
        <v>902</v>
      </c>
      <c r="B114" s="33" t="s">
        <v>46</v>
      </c>
      <c r="C114" s="17">
        <v>8405.4500000000007</v>
      </c>
      <c r="D114" s="17"/>
    </row>
    <row r="115" spans="1:4" ht="37.5" x14ac:dyDescent="0.3">
      <c r="A115" s="14">
        <v>903</v>
      </c>
      <c r="B115" s="33" t="s">
        <v>47</v>
      </c>
      <c r="C115" s="17">
        <f>163*5</f>
        <v>815</v>
      </c>
      <c r="D115" s="17"/>
    </row>
    <row r="116" spans="1:4" x14ac:dyDescent="0.3">
      <c r="A116" s="14">
        <v>904</v>
      </c>
      <c r="B116" s="33" t="s">
        <v>48</v>
      </c>
      <c r="C116" s="17">
        <f>1255.69+498.72</f>
        <v>1754.41</v>
      </c>
      <c r="D116" s="17"/>
    </row>
    <row r="117" spans="1:4" x14ac:dyDescent="0.3">
      <c r="A117" s="14">
        <v>908</v>
      </c>
      <c r="B117" s="33" t="s">
        <v>49</v>
      </c>
      <c r="C117" s="17">
        <v>3046.36</v>
      </c>
      <c r="D117" s="17"/>
    </row>
    <row r="118" spans="1:4" hidden="1" x14ac:dyDescent="0.3">
      <c r="A118" s="14"/>
      <c r="B118" s="26"/>
      <c r="C118" s="17"/>
      <c r="D118" s="17"/>
    </row>
    <row r="119" spans="1:4" hidden="1" x14ac:dyDescent="0.3">
      <c r="A119" s="14"/>
      <c r="B119" s="33"/>
      <c r="C119" s="17"/>
      <c r="D119" s="17"/>
    </row>
    <row r="120" spans="1:4" hidden="1" x14ac:dyDescent="0.3">
      <c r="A120" s="14"/>
      <c r="B120" s="33"/>
      <c r="C120" s="17"/>
      <c r="D120" s="17"/>
    </row>
    <row r="121" spans="1:4" hidden="1" x14ac:dyDescent="0.3">
      <c r="A121" s="14"/>
      <c r="B121" s="26"/>
      <c r="C121" s="17"/>
      <c r="D121" s="17"/>
    </row>
    <row r="122" spans="1:4" hidden="1" x14ac:dyDescent="0.3">
      <c r="A122" s="14"/>
      <c r="B122" s="26"/>
      <c r="C122" s="17"/>
      <c r="D122" s="17"/>
    </row>
    <row r="123" spans="1:4" hidden="1" x14ac:dyDescent="0.3">
      <c r="A123" s="14"/>
      <c r="B123" s="26"/>
      <c r="C123" s="17"/>
      <c r="D123" s="17"/>
    </row>
    <row r="124" spans="1:4" hidden="1" x14ac:dyDescent="0.3">
      <c r="A124" s="14"/>
      <c r="B124" s="26"/>
      <c r="C124" s="17"/>
      <c r="D124" s="17"/>
    </row>
    <row r="125" spans="1:4" hidden="1" x14ac:dyDescent="0.3">
      <c r="A125" s="14"/>
      <c r="B125" s="26"/>
      <c r="C125" s="17"/>
      <c r="D125" s="17"/>
    </row>
    <row r="126" spans="1:4" hidden="1" outlineLevel="1" x14ac:dyDescent="0.3">
      <c r="B126" s="34"/>
      <c r="D126" s="3" t="b">
        <f>D70=D71</f>
        <v>1</v>
      </c>
    </row>
    <row r="127" spans="1:4" hidden="1" collapsed="1" x14ac:dyDescent="0.3">
      <c r="B127" s="34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2024-08-02T08:47:20Z</dcterms:created>
  <dcterms:modified xsi:type="dcterms:W3CDTF">2024-08-02T08:47:22Z</dcterms:modified>
</cp:coreProperties>
</file>