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5C8A4663-D297-447D-B4B5-D1E4AC26210B}" xr6:coauthVersionLast="36" xr6:coauthVersionMax="36" xr10:uidLastSave="{00000000-0000-0000-0000-000000000000}"/>
  <bookViews>
    <workbookView xWindow="0" yWindow="0" windowWidth="28800" windowHeight="11325" xr2:uid="{8D704A89-3DD3-4664-AEBB-A95A8334B86D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J23" i="3" s="1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J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J19" i="3" s="1"/>
  <c r="H19" i="3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J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H9" i="3"/>
  <c r="E9" i="3"/>
  <c r="C136" i="2"/>
  <c r="C135" i="2"/>
  <c r="C134" i="2"/>
  <c r="C130" i="2"/>
  <c r="C128" i="2"/>
  <c r="C127" i="2"/>
  <c r="C126" i="2"/>
  <c r="C124" i="2" s="1"/>
  <c r="E124" i="2" s="1"/>
  <c r="D123" i="2"/>
  <c r="D118" i="2"/>
  <c r="C109" i="2"/>
  <c r="E109" i="2" s="1"/>
  <c r="C97" i="2"/>
  <c r="C96" i="2"/>
  <c r="E96" i="2" s="1"/>
  <c r="D95" i="2"/>
  <c r="C87" i="2"/>
  <c r="C86" i="2"/>
  <c r="E86" i="2" s="1"/>
  <c r="D85" i="2"/>
  <c r="D81" i="2" s="1"/>
  <c r="D83" i="2"/>
  <c r="C57" i="2"/>
  <c r="E57" i="2" s="1"/>
  <c r="D56" i="2"/>
  <c r="C51" i="2"/>
  <c r="E51" i="2" s="1"/>
  <c r="C46" i="2"/>
  <c r="C45" i="2"/>
  <c r="E45" i="2" s="1"/>
  <c r="C35" i="2"/>
  <c r="E35" i="2" s="1"/>
  <c r="C27" i="2"/>
  <c r="C23" i="2"/>
  <c r="C22" i="2" s="1"/>
  <c r="E22" i="2" s="1"/>
  <c r="D21" i="2"/>
  <c r="C15" i="2"/>
  <c r="C10" i="2"/>
  <c r="C8" i="2" s="1"/>
  <c r="D7" i="2"/>
  <c r="D6" i="2"/>
  <c r="D4" i="2"/>
  <c r="D77" i="2" s="1"/>
  <c r="E8" i="2" l="1"/>
  <c r="E5" i="2"/>
  <c r="J12" i="3"/>
  <c r="J24" i="3"/>
  <c r="J16" i="3"/>
  <c r="J14" i="3"/>
  <c r="J11" i="3"/>
  <c r="J26" i="3"/>
  <c r="AH27" i="3"/>
  <c r="BF27" i="3"/>
  <c r="M27" i="3"/>
  <c r="AK27" i="3"/>
  <c r="J21" i="3"/>
  <c r="J25" i="3"/>
  <c r="H27" i="3"/>
  <c r="S27" i="3"/>
  <c r="AE27" i="3"/>
  <c r="AQ27" i="3"/>
  <c r="BC27" i="3"/>
  <c r="J9" i="3"/>
  <c r="V27" i="3"/>
  <c r="AT27" i="3"/>
  <c r="Y27" i="3"/>
  <c r="AW27" i="3"/>
  <c r="J13" i="3"/>
  <c r="J27" i="3" s="1"/>
  <c r="J17" i="3"/>
  <c r="I27" i="3"/>
  <c r="F9" i="3"/>
  <c r="F11" i="3"/>
  <c r="G11" i="3" s="1"/>
  <c r="F13" i="3"/>
  <c r="G13" i="3" s="1"/>
  <c r="F15" i="3"/>
  <c r="G15" i="3" s="1"/>
  <c r="F17" i="3"/>
  <c r="G17" i="3" s="1"/>
  <c r="F19" i="3"/>
  <c r="G19" i="3" s="1"/>
  <c r="F21" i="3"/>
  <c r="G21" i="3" s="1"/>
  <c r="F23" i="3"/>
  <c r="G23" i="3" s="1"/>
  <c r="F25" i="3"/>
  <c r="G25" i="3" s="1"/>
  <c r="E10" i="3"/>
  <c r="G10" i="3" s="1"/>
  <c r="E12" i="3"/>
  <c r="G12" i="3" s="1"/>
  <c r="E14" i="3"/>
  <c r="G14" i="3" s="1"/>
  <c r="E16" i="3"/>
  <c r="G16" i="3" s="1"/>
  <c r="E18" i="3"/>
  <c r="G18" i="3" s="1"/>
  <c r="E20" i="3"/>
  <c r="G20" i="3" s="1"/>
  <c r="E22" i="3"/>
  <c r="G22" i="3" s="1"/>
  <c r="E24" i="3"/>
  <c r="G24" i="3" s="1"/>
  <c r="E26" i="3"/>
  <c r="G26" i="3" s="1"/>
  <c r="D142" i="2"/>
  <c r="E81" i="2"/>
  <c r="E82" i="2"/>
  <c r="F27" i="3" l="1"/>
  <c r="E27" i="3"/>
  <c r="G9" i="3"/>
  <c r="G27" i="3" s="1"/>
</calcChain>
</file>

<file path=xl/sharedStrings.xml><?xml version="1.0" encoding="utf-8"?>
<sst xmlns="http://schemas.openxmlformats.org/spreadsheetml/2006/main" count="168" uniqueCount="113">
  <si>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</si>
  <si>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</si>
  <si>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</si>
  <si>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</si>
  <si>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</si>
  <si>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</si>
  <si>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</si>
  <si>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</si>
  <si>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</si>
  <si>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</si>
  <si>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</si>
  <si>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</si>
  <si>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</si>
  <si>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</si>
  <si>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</si>
  <si>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господарчі товари / 05,06,08,10.2023</t>
  </si>
  <si>
    <t>двері металопластикові / 05.2023</t>
  </si>
  <si>
    <t>мастика / 06.2023</t>
  </si>
  <si>
    <t>фарби емаль / 06.2023</t>
  </si>
  <si>
    <t>будівельні матеріали / 06,10.2023</t>
  </si>
  <si>
    <t xml:space="preserve">Миючі засоби    </t>
  </si>
  <si>
    <t>Меблі</t>
  </si>
  <si>
    <t>комплект меблів (вітрина, шафа, пенал, столи, тумба) / 05.2023</t>
  </si>
  <si>
    <t>стільці / 05.2023</t>
  </si>
  <si>
    <t>Бензин</t>
  </si>
  <si>
    <t>бензин А-95 / 03.2023</t>
  </si>
  <si>
    <t>мастило / 08.2023</t>
  </si>
  <si>
    <t>Запчастини</t>
  </si>
  <si>
    <t>Ін.матеріали</t>
  </si>
  <si>
    <t>розвиваючі ігри ( особ. потреби)/ 03.2023</t>
  </si>
  <si>
    <t>спортінвентар (палка, барєр, мячі) / 05.2023</t>
  </si>
  <si>
    <t>інвентар / 05.2023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</si>
  <si>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</si>
  <si>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</si>
  <si>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</si>
  <si>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</si>
  <si>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</si>
  <si>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</si>
  <si>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06,07,10,11.2023</t>
  </si>
  <si>
    <t>Оренда приміщень</t>
  </si>
  <si>
    <t>Поточний ремонт</t>
  </si>
  <si>
    <t>Поточний ремонт оргтехніки / 11.2023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</si>
  <si>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</si>
  <si>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</si>
  <si>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</si>
  <si>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</si>
  <si>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</si>
  <si>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</si>
  <si>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</si>
  <si>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</si>
  <si>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</si>
  <si>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</si>
  <si>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</si>
  <si>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</si>
  <si>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</si>
  <si>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</si>
  <si>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</si>
  <si>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</si>
  <si>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</si>
  <si>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 xml:space="preserve"> обсл. прогр. забезп. комплексу КУРС / 05.2023</t>
  </si>
  <si>
    <t>випр. діелектр. рукавиць. / 06,12.2023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</si>
  <si>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</si>
  <si>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</si>
  <si>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</si>
  <si>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>проведення судової експертизи ухв. Госп. Суду 903/906/23 від 31.10.23 / 12.2023</t>
  </si>
  <si>
    <t>внесення техінвентаризації та тех паспорту до єдиної дердавної електронної системи у сфері будівництва / 12.2023</t>
  </si>
  <si>
    <t>заправка картріджів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</si>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</sst>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021195AD-42D3-4DCE-817F-9F39C958F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D06E-7EFE-4FC3-BA83-0F44E3457B17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customWidth="1"/>
    <col min="21" max="22" width="21.140625" style="146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customWidth="1"/>
    <col min="30" max="31" width="21.140625" style="146" customWidth="1"/>
    <col min="32" max="32" width="18.140625" style="100" customWidth="1"/>
    <col min="33" max="34" width="17.85546875" style="146" customWidth="1"/>
    <col min="35" max="35" width="20.5703125" style="146" customWidth="1"/>
    <col min="36" max="37" width="22.7109375" style="146" customWidth="1"/>
    <col min="38" max="38" width="21.140625" style="100" customWidth="1"/>
    <col min="39" max="40" width="20.85546875" style="146" customWidth="1"/>
    <col min="41" max="41" width="21.5703125" style="100" hidden="1" customWidth="1"/>
    <col min="42" max="43" width="21.140625" style="146" hidden="1" customWidth="1"/>
    <col min="44" max="44" width="21.5703125" style="100" customWidth="1"/>
    <col min="45" max="46" width="21.140625" style="146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68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69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4" customFormat="1" ht="18.75" customHeight="1" thickBot="1" x14ac:dyDescent="0.3">
      <c r="A5" s="40"/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70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71</v>
      </c>
      <c r="B6" s="51" t="s">
        <v>72</v>
      </c>
      <c r="C6" s="52" t="s">
        <v>73</v>
      </c>
      <c r="D6" s="53"/>
      <c r="E6" s="54" t="s">
        <v>74</v>
      </c>
      <c r="F6" s="55"/>
      <c r="G6" s="56"/>
      <c r="H6" s="54" t="s">
        <v>75</v>
      </c>
      <c r="I6" s="55"/>
      <c r="J6" s="56"/>
      <c r="K6" s="57" t="s">
        <v>76</v>
      </c>
      <c r="L6" s="58"/>
      <c r="M6" s="59"/>
      <c r="N6" s="57" t="s">
        <v>77</v>
      </c>
      <c r="O6" s="58"/>
      <c r="P6" s="59"/>
      <c r="Q6" s="57" t="s">
        <v>78</v>
      </c>
      <c r="R6" s="58"/>
      <c r="S6" s="59"/>
      <c r="T6" s="57" t="s">
        <v>79</v>
      </c>
      <c r="U6" s="58"/>
      <c r="V6" s="59"/>
      <c r="W6" s="57" t="s">
        <v>80</v>
      </c>
      <c r="X6" s="58"/>
      <c r="Y6" s="59"/>
      <c r="Z6" s="57" t="s">
        <v>81</v>
      </c>
      <c r="AA6" s="58"/>
      <c r="AB6" s="59"/>
      <c r="AC6" s="57" t="s">
        <v>82</v>
      </c>
      <c r="AD6" s="58"/>
      <c r="AE6" s="59"/>
      <c r="AF6" s="57" t="s">
        <v>83</v>
      </c>
      <c r="AG6" s="58"/>
      <c r="AH6" s="59"/>
      <c r="AI6" s="58" t="s">
        <v>84</v>
      </c>
      <c r="AJ6" s="58"/>
      <c r="AK6" s="59"/>
      <c r="AL6" s="57" t="s">
        <v>85</v>
      </c>
      <c r="AM6" s="58"/>
      <c r="AN6" s="59"/>
      <c r="AO6" s="57" t="s">
        <v>86</v>
      </c>
      <c r="AP6" s="58"/>
      <c r="AQ6" s="59"/>
      <c r="AR6" s="57" t="s">
        <v>87</v>
      </c>
      <c r="AS6" s="58"/>
      <c r="AT6" s="59"/>
      <c r="AU6" s="57" t="s">
        <v>88</v>
      </c>
      <c r="AV6" s="58"/>
      <c r="AW6" s="59"/>
      <c r="AX6" s="57" t="s">
        <v>89</v>
      </c>
      <c r="AY6" s="58"/>
      <c r="AZ6" s="59"/>
      <c r="BA6" s="60" t="s">
        <v>90</v>
      </c>
      <c r="BB6" s="61"/>
      <c r="BC6" s="62"/>
      <c r="BD6" s="60" t="s">
        <v>91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92</v>
      </c>
      <c r="F7" s="68" t="s">
        <v>93</v>
      </c>
      <c r="G7" s="69" t="s">
        <v>94</v>
      </c>
      <c r="H7" s="67" t="s">
        <v>92</v>
      </c>
      <c r="I7" s="68" t="s">
        <v>93</v>
      </c>
      <c r="J7" s="69" t="s">
        <v>94</v>
      </c>
      <c r="K7" s="70" t="s">
        <v>92</v>
      </c>
      <c r="L7" s="71" t="s">
        <v>93</v>
      </c>
      <c r="M7" s="72" t="s">
        <v>94</v>
      </c>
      <c r="N7" s="70" t="s">
        <v>92</v>
      </c>
      <c r="O7" s="71" t="s">
        <v>93</v>
      </c>
      <c r="P7" s="72" t="s">
        <v>94</v>
      </c>
      <c r="Q7" s="70" t="s">
        <v>92</v>
      </c>
      <c r="R7" s="71" t="s">
        <v>93</v>
      </c>
      <c r="S7" s="72" t="s">
        <v>94</v>
      </c>
      <c r="T7" s="70" t="s">
        <v>92</v>
      </c>
      <c r="U7" s="71" t="s">
        <v>93</v>
      </c>
      <c r="V7" s="72" t="s">
        <v>94</v>
      </c>
      <c r="W7" s="70" t="s">
        <v>92</v>
      </c>
      <c r="X7" s="71" t="s">
        <v>93</v>
      </c>
      <c r="Y7" s="72" t="s">
        <v>94</v>
      </c>
      <c r="Z7" s="70" t="s">
        <v>92</v>
      </c>
      <c r="AA7" s="71" t="s">
        <v>93</v>
      </c>
      <c r="AB7" s="72" t="s">
        <v>94</v>
      </c>
      <c r="AC7" s="70" t="s">
        <v>92</v>
      </c>
      <c r="AD7" s="71" t="s">
        <v>93</v>
      </c>
      <c r="AE7" s="72" t="s">
        <v>94</v>
      </c>
      <c r="AF7" s="70" t="s">
        <v>92</v>
      </c>
      <c r="AG7" s="71" t="s">
        <v>93</v>
      </c>
      <c r="AH7" s="72" t="s">
        <v>94</v>
      </c>
      <c r="AI7" s="70" t="s">
        <v>92</v>
      </c>
      <c r="AJ7" s="71" t="s">
        <v>93</v>
      </c>
      <c r="AK7" s="72" t="s">
        <v>94</v>
      </c>
      <c r="AL7" s="70" t="s">
        <v>92</v>
      </c>
      <c r="AM7" s="71" t="s">
        <v>93</v>
      </c>
      <c r="AN7" s="72" t="s">
        <v>94</v>
      </c>
      <c r="AO7" s="70" t="s">
        <v>92</v>
      </c>
      <c r="AP7" s="71" t="s">
        <v>93</v>
      </c>
      <c r="AQ7" s="72" t="s">
        <v>94</v>
      </c>
      <c r="AR7" s="70" t="s">
        <v>92</v>
      </c>
      <c r="AS7" s="71" t="s">
        <v>93</v>
      </c>
      <c r="AT7" s="72" t="s">
        <v>94</v>
      </c>
      <c r="AU7" s="70" t="s">
        <v>92</v>
      </c>
      <c r="AV7" s="71" t="s">
        <v>93</v>
      </c>
      <c r="AW7" s="72" t="s">
        <v>94</v>
      </c>
      <c r="AX7" s="70" t="s">
        <v>92</v>
      </c>
      <c r="AY7" s="71" t="s">
        <v>93</v>
      </c>
      <c r="AZ7" s="72" t="s">
        <v>94</v>
      </c>
      <c r="BA7" s="70" t="s">
        <v>92</v>
      </c>
      <c r="BB7" s="71" t="s">
        <v>93</v>
      </c>
      <c r="BC7" s="72" t="s">
        <v>94</v>
      </c>
      <c r="BD7" s="70" t="s">
        <v>92</v>
      </c>
      <c r="BE7" s="71" t="s">
        <v>93</v>
      </c>
      <c r="BF7" s="72" t="s">
        <v>94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111</v>
      </c>
      <c r="B9" s="139">
        <v>2111</v>
      </c>
      <c r="C9" s="88" t="s">
        <v>95</v>
      </c>
      <c r="D9" s="140"/>
      <c r="E9" s="89">
        <f>H9+AF9+AI9+AL9+AO9+AR9+AU9+AX9+BA9+BD9</f>
        <v>10905440.390000001</v>
      </c>
      <c r="F9" s="90">
        <f>I9+AG9+AJ9+AM9+AP9+AS9+AV9+AY9+BB9+BE9</f>
        <v>10905437.750000002</v>
      </c>
      <c r="G9" s="141">
        <f>E9-F9</f>
        <v>2.6399999987334013</v>
      </c>
      <c r="H9" s="92">
        <f>K9+N9+Q9+T9+W9+Z9+AC9</f>
        <v>10780414.390000001</v>
      </c>
      <c r="I9" s="93">
        <f>L9+O9+R9+U9+X9+AA9+AD9</f>
        <v>10780412.090000002</v>
      </c>
      <c r="J9" s="94">
        <f>H9-I9</f>
        <v>2.2999999988824129</v>
      </c>
      <c r="K9" s="95">
        <v>2545750</v>
      </c>
      <c r="L9" s="96">
        <v>2545747.7000000002</v>
      </c>
      <c r="M9" s="97">
        <f>K9-L9</f>
        <v>2.2999999998137355</v>
      </c>
      <c r="N9" s="95">
        <v>8200553.6799999997</v>
      </c>
      <c r="O9" s="96">
        <v>8200553.6800000006</v>
      </c>
      <c r="P9" s="97">
        <f>N9-O9</f>
        <v>0</v>
      </c>
      <c r="Q9" s="95">
        <v>0</v>
      </c>
      <c r="R9" s="96">
        <v>0</v>
      </c>
      <c r="S9" s="97">
        <f>Q9-R9</f>
        <v>0</v>
      </c>
      <c r="T9" s="98">
        <v>0</v>
      </c>
      <c r="U9" s="99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34110.71</v>
      </c>
      <c r="AA9" s="96">
        <v>34110.71</v>
      </c>
      <c r="AB9" s="97">
        <f>Z9-AA9</f>
        <v>0</v>
      </c>
      <c r="AC9" s="95">
        <v>0</v>
      </c>
      <c r="AD9" s="96">
        <v>0</v>
      </c>
      <c r="AE9" s="97">
        <f>AC9-AD9</f>
        <v>0</v>
      </c>
      <c r="AF9" s="95">
        <v>125026</v>
      </c>
      <c r="AG9" s="96">
        <v>125025.66</v>
      </c>
      <c r="AH9" s="97">
        <f>AF9-AG9</f>
        <v>0.33999999999650754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96</v>
      </c>
      <c r="D10" s="142"/>
      <c r="E10" s="104">
        <f t="shared" ref="E10:F26" si="0">H10+AF10+AI10+AL10+AO10+AR10+AU10+AX10+BA10+BD10</f>
        <v>2428968.94</v>
      </c>
      <c r="F10" s="105">
        <f t="shared" si="0"/>
        <v>2427497.23</v>
      </c>
      <c r="G10" s="141">
        <f>E10-F10</f>
        <v>1471.7099999999627</v>
      </c>
      <c r="H10" s="106">
        <f t="shared" ref="H10:I26" si="1">K10+N10+Q10+T10+W10+Z10+AC10</f>
        <v>2401458.94</v>
      </c>
      <c r="I10" s="107">
        <f t="shared" si="1"/>
        <v>2399991.5099999998</v>
      </c>
      <c r="J10" s="94">
        <f>H10-I10</f>
        <v>1467.4300000001676</v>
      </c>
      <c r="K10" s="108">
        <v>575117</v>
      </c>
      <c r="L10" s="109">
        <v>573649.57000000007</v>
      </c>
      <c r="M10" s="97">
        <f>K10-L10</f>
        <v>1467.4299999999348</v>
      </c>
      <c r="N10" s="108">
        <v>1818837.56</v>
      </c>
      <c r="O10" s="109">
        <v>1818837.56</v>
      </c>
      <c r="P10" s="97">
        <f>N10-O10</f>
        <v>0</v>
      </c>
      <c r="Q10" s="108">
        <v>0</v>
      </c>
      <c r="R10" s="109">
        <v>0</v>
      </c>
      <c r="S10" s="97">
        <f>Q10-R10</f>
        <v>0</v>
      </c>
      <c r="T10" s="110">
        <v>0</v>
      </c>
      <c r="U10" s="111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7504.38</v>
      </c>
      <c r="AA10" s="109">
        <v>7504.38</v>
      </c>
      <c r="AB10" s="97">
        <f>Z10-AA10</f>
        <v>0</v>
      </c>
      <c r="AC10" s="108">
        <v>0</v>
      </c>
      <c r="AD10" s="109">
        <v>0</v>
      </c>
      <c r="AE10" s="97">
        <f>AC10-AD10</f>
        <v>0</v>
      </c>
      <c r="AF10" s="108">
        <v>27510</v>
      </c>
      <c r="AG10" s="109">
        <v>27505.72</v>
      </c>
      <c r="AH10" s="97">
        <f>AF10-AG10</f>
        <v>4.2799999999988358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512081</v>
      </c>
      <c r="F11" s="105">
        <f t="shared" si="0"/>
        <v>509775.93</v>
      </c>
      <c r="G11" s="141">
        <f t="shared" ref="G11:G26" si="2">E11-F11</f>
        <v>2305.070000000007</v>
      </c>
      <c r="H11" s="106">
        <f t="shared" si="1"/>
        <v>158751</v>
      </c>
      <c r="I11" s="107">
        <f t="shared" si="1"/>
        <v>158746.89000000001</v>
      </c>
      <c r="J11" s="94">
        <f t="shared" ref="J11:J26" si="3">H11-I11</f>
        <v>4.1099999999860302</v>
      </c>
      <c r="K11" s="108">
        <v>149010</v>
      </c>
      <c r="L11" s="109">
        <v>149005.89000000001</v>
      </c>
      <c r="M11" s="97">
        <f t="shared" ref="M11:M26" si="4">K11-L11</f>
        <v>4.1099999999860302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10">
        <v>5694</v>
      </c>
      <c r="U11" s="111">
        <v>5694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4047</v>
      </c>
      <c r="AD11" s="109">
        <v>4047</v>
      </c>
      <c r="AE11" s="97">
        <f t="shared" ref="AE11:AE26" si="10">AC11-AD11</f>
        <v>0</v>
      </c>
      <c r="AF11" s="108">
        <v>55000</v>
      </c>
      <c r="AG11" s="109">
        <v>52706.5</v>
      </c>
      <c r="AH11" s="97">
        <f t="shared" ref="AH11:AH26" si="11">AF11-AG11</f>
        <v>2293.5</v>
      </c>
      <c r="AI11" s="108">
        <v>267250</v>
      </c>
      <c r="AJ11" s="109">
        <v>267242.53999999998</v>
      </c>
      <c r="AK11" s="97">
        <f t="shared" ref="AK11:AK26" si="12">AI11-AJ11</f>
        <v>7.4600000000209548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31080</v>
      </c>
      <c r="AS11" s="109">
        <v>31080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97</v>
      </c>
      <c r="D12" s="113"/>
      <c r="E12" s="104">
        <f t="shared" si="0"/>
        <v>4000</v>
      </c>
      <c r="F12" s="105">
        <f t="shared" si="0"/>
        <v>4000</v>
      </c>
      <c r="G12" s="91">
        <f t="shared" si="2"/>
        <v>0</v>
      </c>
      <c r="H12" s="106">
        <f t="shared" si="1"/>
        <v>4000</v>
      </c>
      <c r="I12" s="107">
        <f t="shared" si="1"/>
        <v>4000</v>
      </c>
      <c r="J12" s="94">
        <f t="shared" si="3"/>
        <v>0</v>
      </c>
      <c r="K12" s="108">
        <v>4000</v>
      </c>
      <c r="L12" s="114">
        <v>4000</v>
      </c>
      <c r="M12" s="97">
        <f t="shared" si="4"/>
        <v>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10">
        <v>0</v>
      </c>
      <c r="U12" s="115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98</v>
      </c>
      <c r="D13" s="142"/>
      <c r="E13" s="104">
        <f t="shared" si="0"/>
        <v>813170</v>
      </c>
      <c r="F13" s="105">
        <f t="shared" si="0"/>
        <v>804960</v>
      </c>
      <c r="G13" s="141">
        <f t="shared" si="2"/>
        <v>8210</v>
      </c>
      <c r="H13" s="106">
        <f t="shared" si="1"/>
        <v>813170</v>
      </c>
      <c r="I13" s="107">
        <f t="shared" si="1"/>
        <v>804960</v>
      </c>
      <c r="J13" s="94">
        <f t="shared" si="3"/>
        <v>8210</v>
      </c>
      <c r="K13" s="108">
        <v>813170</v>
      </c>
      <c r="L13" s="109">
        <v>804960</v>
      </c>
      <c r="M13" s="97">
        <f t="shared" si="4"/>
        <v>8210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10">
        <v>0</v>
      </c>
      <c r="U13" s="111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/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34</v>
      </c>
      <c r="D14" s="142"/>
      <c r="E14" s="104">
        <f t="shared" si="0"/>
        <v>148400</v>
      </c>
      <c r="F14" s="105">
        <f t="shared" si="0"/>
        <v>148384.20000000001</v>
      </c>
      <c r="G14" s="141">
        <f t="shared" si="2"/>
        <v>15.799999999988358</v>
      </c>
      <c r="H14" s="106">
        <f t="shared" si="1"/>
        <v>148400</v>
      </c>
      <c r="I14" s="107">
        <f t="shared" si="1"/>
        <v>148384.20000000001</v>
      </c>
      <c r="J14" s="94">
        <f t="shared" si="3"/>
        <v>15.799999999988358</v>
      </c>
      <c r="K14" s="108">
        <v>148400</v>
      </c>
      <c r="L14" s="109">
        <v>148384.20000000001</v>
      </c>
      <c r="M14" s="97">
        <f t="shared" si="4"/>
        <v>15.799999999988358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10">
        <v>0</v>
      </c>
      <c r="U14" s="111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99</v>
      </c>
      <c r="D15" s="142"/>
      <c r="E15" s="104">
        <f t="shared" si="0"/>
        <v>11600</v>
      </c>
      <c r="F15" s="105">
        <f t="shared" si="0"/>
        <v>11564.1</v>
      </c>
      <c r="G15" s="141">
        <f t="shared" si="2"/>
        <v>35.899999999999636</v>
      </c>
      <c r="H15" s="106">
        <f t="shared" si="1"/>
        <v>11600</v>
      </c>
      <c r="I15" s="107">
        <f t="shared" si="1"/>
        <v>11564.1</v>
      </c>
      <c r="J15" s="94">
        <f t="shared" si="3"/>
        <v>35.899999999999636</v>
      </c>
      <c r="K15" s="108">
        <v>11600</v>
      </c>
      <c r="L15" s="109">
        <v>11564.1</v>
      </c>
      <c r="M15" s="97">
        <f t="shared" si="4"/>
        <v>35.899999999999636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10">
        <v>0</v>
      </c>
      <c r="U15" s="111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100</v>
      </c>
      <c r="D16" s="142"/>
      <c r="E16" s="104">
        <f t="shared" si="0"/>
        <v>1220000</v>
      </c>
      <c r="F16" s="105">
        <f t="shared" si="0"/>
        <v>1216780.69</v>
      </c>
      <c r="G16" s="141">
        <f t="shared" si="2"/>
        <v>3219.3100000000559</v>
      </c>
      <c r="H16" s="106">
        <f t="shared" si="1"/>
        <v>1220000</v>
      </c>
      <c r="I16" s="107">
        <f t="shared" si="1"/>
        <v>1216780.69</v>
      </c>
      <c r="J16" s="94">
        <f t="shared" si="3"/>
        <v>3219.3100000000559</v>
      </c>
      <c r="K16" s="108">
        <v>1220000</v>
      </c>
      <c r="L16" s="109">
        <v>1216780.69</v>
      </c>
      <c r="M16" s="97">
        <f t="shared" si="4"/>
        <v>3219.3100000000559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10">
        <v>0</v>
      </c>
      <c r="U16" s="111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101</v>
      </c>
      <c r="D17" s="142"/>
      <c r="E17" s="104">
        <f t="shared" si="0"/>
        <v>19500</v>
      </c>
      <c r="F17" s="105">
        <f t="shared" si="0"/>
        <v>16144.179999999997</v>
      </c>
      <c r="G17" s="141">
        <f t="shared" si="2"/>
        <v>3355.8200000000033</v>
      </c>
      <c r="H17" s="106">
        <f t="shared" si="1"/>
        <v>19500</v>
      </c>
      <c r="I17" s="107">
        <f t="shared" si="1"/>
        <v>16144.179999999997</v>
      </c>
      <c r="J17" s="94">
        <f t="shared" si="3"/>
        <v>3355.8200000000033</v>
      </c>
      <c r="K17" s="108">
        <v>19500</v>
      </c>
      <c r="L17" s="109">
        <v>16144.179999999997</v>
      </c>
      <c r="M17" s="97">
        <f t="shared" si="4"/>
        <v>3355.8200000000033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10">
        <v>0</v>
      </c>
      <c r="U17" s="111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102</v>
      </c>
      <c r="D18" s="142"/>
      <c r="E18" s="104">
        <f t="shared" si="0"/>
        <v>142290</v>
      </c>
      <c r="F18" s="105">
        <f t="shared" si="0"/>
        <v>142287.15999999997</v>
      </c>
      <c r="G18" s="141">
        <f t="shared" si="2"/>
        <v>2.8400000000256114</v>
      </c>
      <c r="H18" s="106">
        <f t="shared" si="1"/>
        <v>142290</v>
      </c>
      <c r="I18" s="107">
        <f t="shared" si="1"/>
        <v>142287.15999999997</v>
      </c>
      <c r="J18" s="94">
        <f t="shared" si="3"/>
        <v>2.8400000000256114</v>
      </c>
      <c r="K18" s="108">
        <v>142290</v>
      </c>
      <c r="L18" s="109">
        <v>142287.15999999997</v>
      </c>
      <c r="M18" s="97">
        <f t="shared" si="4"/>
        <v>2.8400000000256114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10">
        <v>0</v>
      </c>
      <c r="U18" s="111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103</v>
      </c>
      <c r="D19" s="142"/>
      <c r="E19" s="104">
        <f t="shared" si="0"/>
        <v>0</v>
      </c>
      <c r="F19" s="105">
        <f t="shared" si="0"/>
        <v>0</v>
      </c>
      <c r="G19" s="141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10">
        <v>0</v>
      </c>
      <c r="U19" s="111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104</v>
      </c>
      <c r="D20" s="142"/>
      <c r="E20" s="104">
        <f t="shared" si="0"/>
        <v>8370</v>
      </c>
      <c r="F20" s="105">
        <f t="shared" si="0"/>
        <v>8366.4</v>
      </c>
      <c r="G20" s="141">
        <f t="shared" si="2"/>
        <v>3.6000000000003638</v>
      </c>
      <c r="H20" s="106">
        <f t="shared" si="1"/>
        <v>8370</v>
      </c>
      <c r="I20" s="107">
        <f t="shared" si="1"/>
        <v>8366.4</v>
      </c>
      <c r="J20" s="94">
        <f t="shared" si="3"/>
        <v>3.6000000000003638</v>
      </c>
      <c r="K20" s="108">
        <v>8370</v>
      </c>
      <c r="L20" s="109">
        <v>8366.4</v>
      </c>
      <c r="M20" s="97">
        <f t="shared" si="4"/>
        <v>3.6000000000003638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10">
        <v>0</v>
      </c>
      <c r="U20" s="111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105</v>
      </c>
      <c r="D21" s="142"/>
      <c r="E21" s="104">
        <f t="shared" si="0"/>
        <v>2640</v>
      </c>
      <c r="F21" s="105">
        <f t="shared" si="0"/>
        <v>2640</v>
      </c>
      <c r="G21" s="141">
        <f t="shared" si="2"/>
        <v>0</v>
      </c>
      <c r="H21" s="106">
        <f t="shared" si="1"/>
        <v>2640</v>
      </c>
      <c r="I21" s="107">
        <f t="shared" si="1"/>
        <v>2640</v>
      </c>
      <c r="J21" s="94">
        <f t="shared" si="3"/>
        <v>0</v>
      </c>
      <c r="K21" s="108">
        <v>2640</v>
      </c>
      <c r="L21" s="109">
        <v>2640</v>
      </c>
      <c r="M21" s="97">
        <f t="shared" si="4"/>
        <v>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10">
        <v>0</v>
      </c>
      <c r="U21" s="111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106</v>
      </c>
      <c r="D22" s="142"/>
      <c r="E22" s="104">
        <f t="shared" si="0"/>
        <v>18450</v>
      </c>
      <c r="F22" s="105">
        <f t="shared" si="0"/>
        <v>18450</v>
      </c>
      <c r="G22" s="141">
        <f t="shared" si="2"/>
        <v>0</v>
      </c>
      <c r="H22" s="106">
        <f t="shared" si="1"/>
        <v>18450</v>
      </c>
      <c r="I22" s="107">
        <f t="shared" si="1"/>
        <v>18450</v>
      </c>
      <c r="J22" s="94">
        <f t="shared" si="3"/>
        <v>0</v>
      </c>
      <c r="K22" s="108">
        <v>18450</v>
      </c>
      <c r="L22" s="109">
        <v>18450</v>
      </c>
      <c r="M22" s="97">
        <f t="shared" si="4"/>
        <v>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10">
        <v>0</v>
      </c>
      <c r="U22" s="111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107</v>
      </c>
      <c r="D23" s="142"/>
      <c r="E23" s="104">
        <f t="shared" si="0"/>
        <v>260</v>
      </c>
      <c r="F23" s="105">
        <f t="shared" si="0"/>
        <v>202.09</v>
      </c>
      <c r="G23" s="141">
        <f t="shared" si="2"/>
        <v>57.91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10">
        <v>0</v>
      </c>
      <c r="U23" s="111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260</v>
      </c>
      <c r="AG23" s="109">
        <v>202.09</v>
      </c>
      <c r="AH23" s="97">
        <f t="shared" si="11"/>
        <v>57.91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108</v>
      </c>
      <c r="D24" s="142"/>
      <c r="E24" s="104">
        <f t="shared" si="0"/>
        <v>452158.78</v>
      </c>
      <c r="F24" s="105">
        <f t="shared" si="0"/>
        <v>452157.78</v>
      </c>
      <c r="G24" s="141">
        <f t="shared" si="2"/>
        <v>1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10">
        <v>0</v>
      </c>
      <c r="U24" s="111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/>
      <c r="AG24" s="109">
        <v>0</v>
      </c>
      <c r="AH24" s="97">
        <f t="shared" si="11"/>
        <v>0</v>
      </c>
      <c r="AI24" s="108">
        <v>391258.78</v>
      </c>
      <c r="AJ24" s="109">
        <v>391258.78</v>
      </c>
      <c r="AK24" s="97">
        <f t="shared" si="12"/>
        <v>0</v>
      </c>
      <c r="AL24" s="108">
        <v>60900</v>
      </c>
      <c r="AM24" s="109">
        <v>60899</v>
      </c>
      <c r="AN24" s="97">
        <f t="shared" si="13"/>
        <v>1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>
        <v>0</v>
      </c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109</v>
      </c>
      <c r="D25" s="142"/>
      <c r="E25" s="104">
        <f t="shared" si="0"/>
        <v>2448200</v>
      </c>
      <c r="F25" s="105">
        <f t="shared" si="0"/>
        <v>149440</v>
      </c>
      <c r="G25" s="141">
        <f t="shared" si="2"/>
        <v>2298760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10">
        <v>0</v>
      </c>
      <c r="U25" s="115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2448200</v>
      </c>
      <c r="AM25" s="114">
        <v>149440</v>
      </c>
      <c r="AN25" s="97">
        <f t="shared" si="13"/>
        <v>2298760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110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5">
        <v>0</v>
      </c>
      <c r="U26" s="126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112</v>
      </c>
      <c r="B27" s="128"/>
      <c r="C27" s="128"/>
      <c r="D27" s="144"/>
      <c r="E27" s="129">
        <f t="shared" ref="E27:BB27" si="20">SUM(E9:E26)</f>
        <v>19135529.109999999</v>
      </c>
      <c r="F27" s="130">
        <f t="shared" si="20"/>
        <v>16818087.509999998</v>
      </c>
      <c r="G27" s="131">
        <f t="shared" si="20"/>
        <v>2317441.5999999987</v>
      </c>
      <c r="H27" s="132">
        <f t="shared" si="20"/>
        <v>15729044.33</v>
      </c>
      <c r="I27" s="133">
        <f t="shared" si="20"/>
        <v>15712727.220000001</v>
      </c>
      <c r="J27" s="134">
        <f t="shared" si="20"/>
        <v>16317.109999999109</v>
      </c>
      <c r="K27" s="132">
        <f t="shared" si="20"/>
        <v>5658297</v>
      </c>
      <c r="L27" s="136">
        <f t="shared" si="20"/>
        <v>5641979.8900000006</v>
      </c>
      <c r="M27" s="137">
        <f t="shared" si="20"/>
        <v>16317.109999999808</v>
      </c>
      <c r="N27" s="132">
        <f t="shared" si="20"/>
        <v>10019391.24</v>
      </c>
      <c r="O27" s="136">
        <f t="shared" si="20"/>
        <v>10019391.24</v>
      </c>
      <c r="P27" s="137">
        <f t="shared" si="20"/>
        <v>0</v>
      </c>
      <c r="Q27" s="132">
        <f t="shared" si="20"/>
        <v>0</v>
      </c>
      <c r="R27" s="136">
        <f t="shared" si="20"/>
        <v>0</v>
      </c>
      <c r="S27" s="137">
        <f t="shared" si="20"/>
        <v>0</v>
      </c>
      <c r="T27" s="145">
        <f t="shared" si="20"/>
        <v>5694</v>
      </c>
      <c r="U27" s="138">
        <f t="shared" si="20"/>
        <v>5694</v>
      </c>
      <c r="V27" s="137">
        <f t="shared" si="20"/>
        <v>0</v>
      </c>
      <c r="W27" s="145">
        <f t="shared" si="20"/>
        <v>0</v>
      </c>
      <c r="X27" s="138">
        <f t="shared" si="20"/>
        <v>0</v>
      </c>
      <c r="Y27" s="137">
        <f t="shared" si="20"/>
        <v>0</v>
      </c>
      <c r="Z27" s="132">
        <f t="shared" si="20"/>
        <v>41615.089999999997</v>
      </c>
      <c r="AA27" s="136">
        <f t="shared" si="20"/>
        <v>41615.089999999997</v>
      </c>
      <c r="AB27" s="137">
        <f t="shared" si="20"/>
        <v>0</v>
      </c>
      <c r="AC27" s="132">
        <f t="shared" si="20"/>
        <v>4047</v>
      </c>
      <c r="AD27" s="136">
        <f t="shared" si="20"/>
        <v>4047</v>
      </c>
      <c r="AE27" s="137">
        <f t="shared" si="20"/>
        <v>0</v>
      </c>
      <c r="AF27" s="132">
        <f t="shared" si="20"/>
        <v>207796</v>
      </c>
      <c r="AG27" s="136">
        <f t="shared" si="20"/>
        <v>205439.97</v>
      </c>
      <c r="AH27" s="137">
        <f t="shared" si="20"/>
        <v>2356.0299999999952</v>
      </c>
      <c r="AI27" s="135">
        <f t="shared" si="20"/>
        <v>658508.78</v>
      </c>
      <c r="AJ27" s="136">
        <f t="shared" si="20"/>
        <v>658501.32000000007</v>
      </c>
      <c r="AK27" s="137">
        <f t="shared" si="20"/>
        <v>7.4600000000209548</v>
      </c>
      <c r="AL27" s="132">
        <f t="shared" si="20"/>
        <v>2509100</v>
      </c>
      <c r="AM27" s="136">
        <f t="shared" si="20"/>
        <v>210339</v>
      </c>
      <c r="AN27" s="137">
        <f t="shared" si="20"/>
        <v>2298761</v>
      </c>
      <c r="AO27" s="132">
        <f t="shared" si="20"/>
        <v>0</v>
      </c>
      <c r="AP27" s="136">
        <f t="shared" si="20"/>
        <v>0</v>
      </c>
      <c r="AQ27" s="137">
        <f t="shared" si="20"/>
        <v>0</v>
      </c>
      <c r="AR27" s="132">
        <f t="shared" si="20"/>
        <v>31080</v>
      </c>
      <c r="AS27" s="136">
        <f t="shared" si="20"/>
        <v>31080</v>
      </c>
      <c r="AT27" s="137">
        <f t="shared" si="20"/>
        <v>0</v>
      </c>
      <c r="AU27" s="132">
        <f t="shared" si="20"/>
        <v>0</v>
      </c>
      <c r="AV27" s="136">
        <f t="shared" si="20"/>
        <v>0</v>
      </c>
      <c r="AW27" s="137">
        <f t="shared" si="20"/>
        <v>0</v>
      </c>
      <c r="AX27" s="132">
        <f t="shared" si="20"/>
        <v>0</v>
      </c>
      <c r="AY27" s="136">
        <f t="shared" si="20"/>
        <v>0</v>
      </c>
      <c r="AZ27" s="137">
        <f t="shared" si="20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9BA1-44A7-46BA-BB48-1CC1DFDBD14E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7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158746.89000000001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158746.89000000001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customHeight="1" collapsed="1" x14ac:dyDescent="0.3">
      <c r="A6" s="12">
        <v>2210.1</v>
      </c>
      <c r="B6" s="13" t="s">
        <v>3</v>
      </c>
      <c r="C6" s="13"/>
      <c r="D6" s="14">
        <f>270</f>
        <v>270</v>
      </c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f>8415.52+191</f>
        <v>8606.52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8606.52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v>480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f>7047+255.84</f>
        <v>7302.84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2">
        <v>203</v>
      </c>
      <c r="B11" s="22" t="s">
        <v>7</v>
      </c>
      <c r="C11" s="12">
        <v>99.18</v>
      </c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2">
        <v>204</v>
      </c>
      <c r="B12" s="22" t="s">
        <v>8</v>
      </c>
      <c r="C12" s="21">
        <v>177</v>
      </c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2">
        <v>205</v>
      </c>
      <c r="B13" s="22" t="s">
        <v>9</v>
      </c>
      <c r="C13" s="21">
        <v>356.5</v>
      </c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x14ac:dyDescent="0.3">
      <c r="A14" s="12">
        <v>206</v>
      </c>
      <c r="B14" s="22" t="s">
        <v>10</v>
      </c>
      <c r="C14" s="21">
        <v>161</v>
      </c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2">
        <v>207</v>
      </c>
      <c r="B15" s="22" t="s">
        <v>11</v>
      </c>
      <c r="C15" s="21">
        <f>30</f>
        <v>30</v>
      </c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2">
        <v>2210.3000000000002</v>
      </c>
      <c r="B19" s="13" t="s">
        <v>12</v>
      </c>
      <c r="C19" s="13"/>
      <c r="D19" s="14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13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customHeight="1" x14ac:dyDescent="0.3">
      <c r="A21" s="12">
        <v>2210.5</v>
      </c>
      <c r="B21" s="13" t="s">
        <v>14</v>
      </c>
      <c r="C21" s="13"/>
      <c r="D21" s="14">
        <f>49714+3548</f>
        <v>53262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53262</v>
      </c>
      <c r="D22" s="18"/>
      <c r="E22" s="19">
        <f>D21-C22</f>
        <v>0</v>
      </c>
    </row>
    <row r="23" spans="1:15" collapsed="1" x14ac:dyDescent="0.3">
      <c r="A23" s="12">
        <v>501</v>
      </c>
      <c r="B23" s="22" t="s">
        <v>15</v>
      </c>
      <c r="C23" s="21">
        <f>237+975+280+1800</f>
        <v>3292</v>
      </c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2">
        <v>506</v>
      </c>
      <c r="B24" s="22" t="s">
        <v>16</v>
      </c>
      <c r="C24" s="21">
        <v>21900</v>
      </c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2">
        <v>508</v>
      </c>
      <c r="B25" s="22" t="s">
        <v>17</v>
      </c>
      <c r="C25" s="21">
        <v>7800</v>
      </c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2">
        <v>502</v>
      </c>
      <c r="B26" s="22" t="s">
        <v>18</v>
      </c>
      <c r="C26" s="21">
        <v>16260</v>
      </c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2">
        <v>503</v>
      </c>
      <c r="B27" s="22" t="s">
        <v>19</v>
      </c>
      <c r="C27" s="21">
        <f>2262+1748</f>
        <v>4010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customHeight="1" x14ac:dyDescent="0.3">
      <c r="A33" s="12">
        <v>2210.6</v>
      </c>
      <c r="B33" s="13" t="s">
        <v>20</v>
      </c>
      <c r="C33" s="13"/>
      <c r="D33" s="14">
        <v>6746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x14ac:dyDescent="0.3">
      <c r="A34" s="12">
        <v>2210.6999999999998</v>
      </c>
      <c r="B34" s="13" t="s">
        <v>21</v>
      </c>
      <c r="C34" s="13"/>
      <c r="D34" s="14">
        <v>49651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49651</v>
      </c>
      <c r="D35" s="21"/>
      <c r="E35" s="19">
        <f>D34-C35</f>
        <v>0</v>
      </c>
    </row>
    <row r="36" spans="1:15" collapsed="1" x14ac:dyDescent="0.3">
      <c r="A36" s="12"/>
      <c r="B36" s="22" t="s">
        <v>22</v>
      </c>
      <c r="C36" s="21">
        <v>41920</v>
      </c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x14ac:dyDescent="0.3">
      <c r="A37" s="12"/>
      <c r="B37" s="22" t="s">
        <v>23</v>
      </c>
      <c r="C37" s="21">
        <v>7731</v>
      </c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2">
        <v>2210.8000000000002</v>
      </c>
      <c r="B44" s="13" t="s">
        <v>24</v>
      </c>
      <c r="C44" s="13"/>
      <c r="D44" s="14">
        <v>4872</v>
      </c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4872</v>
      </c>
      <c r="D45" s="18"/>
      <c r="E45" s="19">
        <f>D44-C45</f>
        <v>0</v>
      </c>
    </row>
    <row r="46" spans="1:15" collapsed="1" x14ac:dyDescent="0.3">
      <c r="A46" s="12">
        <v>803</v>
      </c>
      <c r="B46" s="22" t="s">
        <v>25</v>
      </c>
      <c r="C46" s="21">
        <f>3712+910</f>
        <v>4622</v>
      </c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x14ac:dyDescent="0.3">
      <c r="A47" s="12">
        <v>802</v>
      </c>
      <c r="B47" s="22" t="s">
        <v>26</v>
      </c>
      <c r="C47" s="21">
        <v>250</v>
      </c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27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2">
        <v>2211.9</v>
      </c>
      <c r="B56" s="13" t="s">
        <v>28</v>
      </c>
      <c r="C56" s="13"/>
      <c r="D56" s="14">
        <f>29362+5694</f>
        <v>35056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35056</v>
      </c>
      <c r="D57" s="18"/>
      <c r="E57" s="19">
        <f>D56-C57</f>
        <v>0</v>
      </c>
    </row>
    <row r="58" spans="1:15" collapsed="1" x14ac:dyDescent="0.3">
      <c r="A58" s="12">
        <v>903</v>
      </c>
      <c r="B58" s="22" t="s">
        <v>29</v>
      </c>
      <c r="C58" s="21">
        <v>4047</v>
      </c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x14ac:dyDescent="0.3">
      <c r="A59" s="12">
        <v>910</v>
      </c>
      <c r="B59" s="22" t="s">
        <v>30</v>
      </c>
      <c r="C59" s="21">
        <v>25000</v>
      </c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x14ac:dyDescent="0.3">
      <c r="A60" s="12">
        <v>904</v>
      </c>
      <c r="B60" s="24" t="s">
        <v>31</v>
      </c>
      <c r="C60" s="21">
        <v>315</v>
      </c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x14ac:dyDescent="0.3">
      <c r="A61" s="12">
        <v>924</v>
      </c>
      <c r="B61" s="25" t="s">
        <v>32</v>
      </c>
      <c r="C61" s="18">
        <v>5694</v>
      </c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6"/>
      <c r="D77" s="27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6"/>
      <c r="D78" s="28" t="s">
        <v>33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8" t="s">
        <v>33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8" t="s">
        <v>33</v>
      </c>
    </row>
    <row r="81" spans="1:15" ht="39.75" customHeight="1" x14ac:dyDescent="0.3">
      <c r="A81" s="4">
        <v>2240</v>
      </c>
      <c r="B81" s="5" t="s">
        <v>34</v>
      </c>
      <c r="C81" s="5"/>
      <c r="D81" s="6">
        <f>SUM(D83:D141)</f>
        <v>148384.20000000001</v>
      </c>
      <c r="E81" s="29">
        <f>D81-D82</f>
        <v>0</v>
      </c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30">
        <v>2240</v>
      </c>
      <c r="B82" s="30"/>
      <c r="C82" s="9"/>
      <c r="D82" s="10">
        <f>Ліцей2!I14</f>
        <v>148384.20000000001</v>
      </c>
      <c r="E82" s="31" t="b">
        <f>D82=D81</f>
        <v>1</v>
      </c>
    </row>
    <row r="83" spans="1:15" collapsed="1" x14ac:dyDescent="0.3">
      <c r="A83" s="15">
        <v>2240.1</v>
      </c>
      <c r="B83" s="13" t="s">
        <v>35</v>
      </c>
      <c r="C83" s="13"/>
      <c r="D83" s="14">
        <f>29755+2802+35165+199.91</f>
        <v>67921.91</v>
      </c>
    </row>
    <row r="84" spans="1:15" hidden="1" x14ac:dyDescent="0.3">
      <c r="A84" s="15">
        <v>2240.1999999999998</v>
      </c>
      <c r="B84" s="32" t="s">
        <v>36</v>
      </c>
      <c r="C84" s="33"/>
      <c r="D84" s="14"/>
    </row>
    <row r="85" spans="1:15" x14ac:dyDescent="0.3">
      <c r="A85" s="15">
        <v>2240.3000000000002</v>
      </c>
      <c r="B85" s="32" t="s">
        <v>37</v>
      </c>
      <c r="C85" s="33"/>
      <c r="D85" s="14">
        <f>2354.7+12317.12</f>
        <v>14671.82</v>
      </c>
    </row>
    <row r="86" spans="1:15" hidden="1" outlineLevel="1" x14ac:dyDescent="0.3">
      <c r="A86" s="15"/>
      <c r="B86" s="16"/>
      <c r="C86" s="17">
        <f>SUM(C87:C93)</f>
        <v>14671.82</v>
      </c>
      <c r="D86" s="18"/>
      <c r="E86" s="19">
        <f>D85-C86</f>
        <v>0</v>
      </c>
    </row>
    <row r="87" spans="1:15" collapsed="1" x14ac:dyDescent="0.3">
      <c r="A87" s="15">
        <v>301</v>
      </c>
      <c r="B87" s="22" t="s">
        <v>38</v>
      </c>
      <c r="C87" s="21">
        <f>1128.6+1226.1+11232.96+1084.16</f>
        <v>14671.82</v>
      </c>
      <c r="D87" s="18"/>
    </row>
    <row r="88" spans="1:15" hidden="1" x14ac:dyDescent="0.3">
      <c r="A88" s="15"/>
      <c r="B88" s="22"/>
      <c r="C88" s="21"/>
      <c r="D88" s="18"/>
    </row>
    <row r="89" spans="1:15" hidden="1" x14ac:dyDescent="0.3">
      <c r="A89" s="15"/>
      <c r="B89" s="22"/>
      <c r="C89" s="21"/>
      <c r="D89" s="18"/>
    </row>
    <row r="90" spans="1:15" hidden="1" x14ac:dyDescent="0.3">
      <c r="A90" s="15"/>
      <c r="B90" s="22"/>
      <c r="C90" s="21"/>
      <c r="D90" s="18"/>
    </row>
    <row r="91" spans="1:15" hidden="1" x14ac:dyDescent="0.3">
      <c r="A91" s="15"/>
      <c r="B91" s="22"/>
      <c r="C91" s="21"/>
      <c r="D91" s="18"/>
    </row>
    <row r="92" spans="1:15" hidden="1" x14ac:dyDescent="0.3">
      <c r="A92" s="15"/>
      <c r="B92" s="22"/>
      <c r="C92" s="21"/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2" t="s">
        <v>39</v>
      </c>
      <c r="C94" s="33"/>
      <c r="D94" s="14"/>
    </row>
    <row r="95" spans="1:15" x14ac:dyDescent="0.3">
      <c r="A95" s="15">
        <v>2240.5</v>
      </c>
      <c r="B95" s="32" t="s">
        <v>40</v>
      </c>
      <c r="C95" s="33"/>
      <c r="D95" s="14">
        <f>800</f>
        <v>800</v>
      </c>
    </row>
    <row r="96" spans="1:15" hidden="1" outlineLevel="1" x14ac:dyDescent="0.3">
      <c r="A96" s="15"/>
      <c r="B96" s="16"/>
      <c r="C96" s="17">
        <f>SUM(C97:C106)</f>
        <v>800</v>
      </c>
      <c r="D96" s="18"/>
      <c r="E96" s="19">
        <f>D95-C96</f>
        <v>0</v>
      </c>
    </row>
    <row r="97" spans="1:15" ht="20.25" customHeight="1" collapsed="1" x14ac:dyDescent="0.3">
      <c r="A97" s="15">
        <v>502</v>
      </c>
      <c r="B97" s="22" t="s">
        <v>41</v>
      </c>
      <c r="C97" s="21">
        <f>800</f>
        <v>800</v>
      </c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2" t="s">
        <v>42</v>
      </c>
      <c r="C107" s="33"/>
      <c r="D107" s="14"/>
    </row>
    <row r="108" spans="1:15" x14ac:dyDescent="0.3">
      <c r="A108" s="15">
        <v>2240.6999999999998</v>
      </c>
      <c r="B108" s="32" t="s">
        <v>43</v>
      </c>
      <c r="C108" s="33"/>
      <c r="D108" s="14">
        <v>748.25</v>
      </c>
    </row>
    <row r="109" spans="1:15" hidden="1" outlineLevel="1" x14ac:dyDescent="0.3">
      <c r="A109" s="15"/>
      <c r="B109" s="16"/>
      <c r="C109" s="17">
        <f>SUM(C110:C113)</f>
        <v>748.25</v>
      </c>
      <c r="D109" s="21"/>
      <c r="E109" s="19">
        <f>D108-C109</f>
        <v>0</v>
      </c>
    </row>
    <row r="110" spans="1:15" collapsed="1" x14ac:dyDescent="0.3">
      <c r="A110" s="12">
        <v>703</v>
      </c>
      <c r="B110" s="22" t="s">
        <v>44</v>
      </c>
      <c r="C110" s="21">
        <v>748.25</v>
      </c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x14ac:dyDescent="0.3">
      <c r="A114" s="15">
        <v>2240.8000000000002</v>
      </c>
      <c r="B114" s="32" t="s">
        <v>45</v>
      </c>
      <c r="C114" s="33"/>
      <c r="D114" s="14">
        <v>2979.25</v>
      </c>
    </row>
    <row r="115" spans="1:15" x14ac:dyDescent="0.3">
      <c r="A115" s="15">
        <v>2240.9</v>
      </c>
      <c r="B115" s="32" t="s">
        <v>46</v>
      </c>
      <c r="C115" s="33"/>
      <c r="D115" s="14">
        <v>1395.3</v>
      </c>
    </row>
    <row r="116" spans="1:15" hidden="1" x14ac:dyDescent="0.3">
      <c r="A116" s="15">
        <v>2241.1</v>
      </c>
      <c r="B116" s="32" t="s">
        <v>47</v>
      </c>
      <c r="C116" s="33"/>
      <c r="D116" s="14"/>
    </row>
    <row r="117" spans="1:15" hidden="1" x14ac:dyDescent="0.3">
      <c r="A117" s="15">
        <v>2241.1999999999998</v>
      </c>
      <c r="B117" s="32" t="s">
        <v>48</v>
      </c>
      <c r="C117" s="33"/>
      <c r="D117" s="14"/>
    </row>
    <row r="118" spans="1:15" x14ac:dyDescent="0.3">
      <c r="A118" s="15">
        <v>2241.3000000000002</v>
      </c>
      <c r="B118" s="32" t="s">
        <v>49</v>
      </c>
      <c r="C118" s="33"/>
      <c r="D118" s="14">
        <f>3267+442+215+215+221+215+221+215</f>
        <v>5011</v>
      </c>
    </row>
    <row r="119" spans="1:15" hidden="1" x14ac:dyDescent="0.3">
      <c r="A119" s="15">
        <v>2241.4</v>
      </c>
      <c r="B119" s="32" t="s">
        <v>50</v>
      </c>
      <c r="C119" s="33"/>
      <c r="D119" s="14"/>
    </row>
    <row r="120" spans="1:15" hidden="1" x14ac:dyDescent="0.3">
      <c r="A120" s="15">
        <v>2241.5</v>
      </c>
      <c r="B120" s="32" t="s">
        <v>51</v>
      </c>
      <c r="C120" s="33"/>
      <c r="D120" s="14"/>
    </row>
    <row r="121" spans="1:15" ht="38.25" hidden="1" customHeight="1" x14ac:dyDescent="0.3">
      <c r="A121" s="15">
        <v>2241.6</v>
      </c>
      <c r="B121" s="34" t="s">
        <v>52</v>
      </c>
      <c r="C121" s="33"/>
      <c r="D121" s="35"/>
    </row>
    <row r="122" spans="1:15" x14ac:dyDescent="0.3">
      <c r="A122" s="15">
        <v>2241.6999999999998</v>
      </c>
      <c r="B122" s="32" t="s">
        <v>53</v>
      </c>
      <c r="C122" s="33"/>
      <c r="D122" s="14">
        <v>2201.66</v>
      </c>
    </row>
    <row r="123" spans="1:15" x14ac:dyDescent="0.3">
      <c r="A123" s="15">
        <v>2241.9</v>
      </c>
      <c r="B123" s="32" t="s">
        <v>54</v>
      </c>
      <c r="C123" s="33"/>
      <c r="D123" s="14">
        <f>25061.29+27593.72</f>
        <v>52655.01</v>
      </c>
    </row>
    <row r="124" spans="1:15" hidden="1" outlineLevel="1" x14ac:dyDescent="0.3">
      <c r="A124" s="15"/>
      <c r="B124" s="16"/>
      <c r="C124" s="17">
        <f>SUM(C125:C141)</f>
        <v>52655.009999999995</v>
      </c>
      <c r="D124" s="36"/>
      <c r="E124" s="37">
        <f>D123-C124</f>
        <v>0</v>
      </c>
    </row>
    <row r="125" spans="1:15" ht="37.5" collapsed="1" x14ac:dyDescent="0.3">
      <c r="A125" s="15">
        <v>903</v>
      </c>
      <c r="B125" s="38" t="s">
        <v>55</v>
      </c>
      <c r="C125" s="21">
        <v>3900</v>
      </c>
      <c r="D125" s="18"/>
    </row>
    <row r="126" spans="1:15" ht="37.5" x14ac:dyDescent="0.3">
      <c r="A126" s="15">
        <v>902</v>
      </c>
      <c r="B126" s="38" t="s">
        <v>56</v>
      </c>
      <c r="C126" s="21">
        <f>100+100+100+100+100+100+100+100+200+100+100</f>
        <v>1200</v>
      </c>
      <c r="D126" s="18"/>
    </row>
    <row r="127" spans="1:15" x14ac:dyDescent="0.3">
      <c r="A127" s="15">
        <v>907</v>
      </c>
      <c r="B127" s="38" t="s">
        <v>57</v>
      </c>
      <c r="C127" s="21">
        <f>1006.34+544.05+1123.35+1291.43</f>
        <v>3965.17</v>
      </c>
      <c r="D127" s="18"/>
    </row>
    <row r="128" spans="1:15" ht="33.75" customHeight="1" x14ac:dyDescent="0.3">
      <c r="A128" s="15">
        <v>908</v>
      </c>
      <c r="B128" s="38" t="s">
        <v>58</v>
      </c>
      <c r="C128" s="21">
        <f>385.2+407.2+407.2+407.2+407.2+407.2+407.2+407.2+407.2+407.2</f>
        <v>4049.9999999999991</v>
      </c>
      <c r="D128" s="18"/>
    </row>
    <row r="129" spans="1:4" x14ac:dyDescent="0.3">
      <c r="A129" s="15">
        <v>919</v>
      </c>
      <c r="B129" s="38" t="s">
        <v>59</v>
      </c>
      <c r="C129" s="21">
        <v>2636.37</v>
      </c>
      <c r="D129" s="18"/>
    </row>
    <row r="130" spans="1:4" ht="20.25" customHeight="1" x14ac:dyDescent="0.3">
      <c r="A130" s="15">
        <v>922</v>
      </c>
      <c r="B130" s="24" t="s">
        <v>60</v>
      </c>
      <c r="C130" s="21">
        <f>130.92+183.29</f>
        <v>314.20999999999998</v>
      </c>
      <c r="D130" s="18"/>
    </row>
    <row r="131" spans="1:4" x14ac:dyDescent="0.3">
      <c r="A131" s="15">
        <v>928</v>
      </c>
      <c r="B131" s="38" t="s">
        <v>61</v>
      </c>
      <c r="C131" s="21">
        <v>3000</v>
      </c>
      <c r="D131" s="18"/>
    </row>
    <row r="132" spans="1:4" x14ac:dyDescent="0.3">
      <c r="A132" s="15">
        <v>925</v>
      </c>
      <c r="B132" s="24" t="s">
        <v>62</v>
      </c>
      <c r="C132" s="21">
        <v>468</v>
      </c>
      <c r="D132" s="18"/>
    </row>
    <row r="133" spans="1:4" x14ac:dyDescent="0.3">
      <c r="A133" s="15">
        <v>927</v>
      </c>
      <c r="B133" s="24" t="s">
        <v>63</v>
      </c>
      <c r="C133" s="21">
        <v>10154.41</v>
      </c>
      <c r="D133" s="18"/>
    </row>
    <row r="134" spans="1:4" ht="37.5" x14ac:dyDescent="0.3">
      <c r="A134" s="15">
        <v>932</v>
      </c>
      <c r="B134" s="24" t="s">
        <v>64</v>
      </c>
      <c r="C134" s="21">
        <f>7766.85</f>
        <v>7766.85</v>
      </c>
      <c r="D134" s="18"/>
    </row>
    <row r="135" spans="1:4" ht="56.25" x14ac:dyDescent="0.3">
      <c r="A135" s="15">
        <v>933</v>
      </c>
      <c r="B135" s="24" t="s">
        <v>65</v>
      </c>
      <c r="C135" s="21">
        <f>11000</f>
        <v>11000</v>
      </c>
      <c r="D135" s="18"/>
    </row>
    <row r="136" spans="1:4" x14ac:dyDescent="0.3">
      <c r="A136" s="15">
        <v>909</v>
      </c>
      <c r="B136" s="24" t="s">
        <v>66</v>
      </c>
      <c r="C136" s="21">
        <f>1800</f>
        <v>1800</v>
      </c>
      <c r="D136" s="18"/>
    </row>
    <row r="137" spans="1:4" x14ac:dyDescent="0.3">
      <c r="A137" s="15">
        <v>918</v>
      </c>
      <c r="B137" s="24" t="s">
        <v>67</v>
      </c>
      <c r="C137" s="21">
        <v>2400</v>
      </c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39"/>
      <c r="D142" s="27" t="b">
        <f>D81=D82</f>
        <v>1</v>
      </c>
    </row>
    <row r="143" spans="1:4" hidden="1" collapsed="1" x14ac:dyDescent="0.3">
      <c r="B143" s="39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2024-02-21T09:15:40Z</dcterms:created>
  <dcterms:modified xsi:type="dcterms:W3CDTF">2024-02-21T09:15:42Z</dcterms:modified>
</cp:coreProperties>
</file>