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B1C43D5B-AB3C-4072-975B-37EA4378AC02}" xr6:coauthVersionLast="36" xr6:coauthVersionMax="36" xr10:uidLastSave="{00000000-0000-0000-0000-000000000000}"/>
  <bookViews>
    <workbookView xWindow="0" yWindow="0" windowWidth="28800" windowHeight="12225" xr2:uid="{2C89A257-B8A9-44A3-83A3-B0C87FDB57E2}"/>
  </bookViews>
  <sheets>
    <sheet name="Ліцей3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J20" i="3" s="1"/>
  <c r="F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I18" i="3" s="1"/>
  <c r="F18" i="3" s="1"/>
  <c r="H18" i="3"/>
  <c r="J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J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J11" i="3" s="1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J10" i="3" s="1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K9" i="3"/>
  <c r="I9" i="3"/>
  <c r="F9" i="3" s="1"/>
  <c r="H9" i="3"/>
  <c r="C122" i="2"/>
  <c r="C120" i="2"/>
  <c r="E120" i="2" s="1"/>
  <c r="C105" i="2"/>
  <c r="E105" i="2" s="1"/>
  <c r="C94" i="2"/>
  <c r="E94" i="2" s="1"/>
  <c r="C84" i="2"/>
  <c r="E84" i="2" s="1"/>
  <c r="D79" i="2"/>
  <c r="D132" i="2" s="1"/>
  <c r="C56" i="2"/>
  <c r="E56" i="2" s="1"/>
  <c r="C50" i="2"/>
  <c r="E50" i="2" s="1"/>
  <c r="C44" i="2"/>
  <c r="E44" i="2" s="1"/>
  <c r="C37" i="2"/>
  <c r="E37" i="2" s="1"/>
  <c r="C22" i="2"/>
  <c r="E22" i="2" s="1"/>
  <c r="C8" i="2"/>
  <c r="E8" i="2" s="1"/>
  <c r="D4" i="2"/>
  <c r="D75" i="2" s="1"/>
  <c r="E80" i="2" l="1"/>
  <c r="E5" i="2"/>
  <c r="Y27" i="3"/>
  <c r="AK27" i="3"/>
  <c r="AW27" i="3"/>
  <c r="E11" i="3"/>
  <c r="G11" i="3" s="1"/>
  <c r="J21" i="3"/>
  <c r="J25" i="3"/>
  <c r="J9" i="3"/>
  <c r="P27" i="3"/>
  <c r="AB27" i="3"/>
  <c r="AN27" i="3"/>
  <c r="AZ27" i="3"/>
  <c r="J12" i="3"/>
  <c r="J15" i="3"/>
  <c r="J19" i="3"/>
  <c r="J24" i="3"/>
  <c r="G26" i="3"/>
  <c r="E22" i="3"/>
  <c r="G22" i="3" s="1"/>
  <c r="F24" i="3"/>
  <c r="G24" i="3" s="1"/>
  <c r="S27" i="3"/>
  <c r="AE27" i="3"/>
  <c r="AQ27" i="3"/>
  <c r="BC27" i="3"/>
  <c r="K27" i="3"/>
  <c r="V27" i="3"/>
  <c r="AH27" i="3"/>
  <c r="AT27" i="3"/>
  <c r="BF27" i="3"/>
  <c r="E13" i="3"/>
  <c r="G13" i="3" s="1"/>
  <c r="J16" i="3"/>
  <c r="J17" i="3"/>
  <c r="E20" i="3"/>
  <c r="G20" i="3" s="1"/>
  <c r="J23" i="3"/>
  <c r="H27" i="3"/>
  <c r="L27" i="3"/>
  <c r="E9" i="3"/>
  <c r="F10" i="3"/>
  <c r="G10" i="3" s="1"/>
  <c r="E12" i="3"/>
  <c r="G12" i="3" s="1"/>
  <c r="E14" i="3"/>
  <c r="G14" i="3" s="1"/>
  <c r="F15" i="3"/>
  <c r="G15" i="3" s="1"/>
  <c r="F17" i="3"/>
  <c r="G17" i="3" s="1"/>
  <c r="M18" i="3"/>
  <c r="M27" i="3" s="1"/>
  <c r="E19" i="3"/>
  <c r="G19" i="3" s="1"/>
  <c r="E21" i="3"/>
  <c r="G21" i="3" s="1"/>
  <c r="E23" i="3"/>
  <c r="G23" i="3" s="1"/>
  <c r="E25" i="3"/>
  <c r="G25" i="3" s="1"/>
  <c r="I27" i="3"/>
  <c r="E16" i="3"/>
  <c r="G16" i="3" s="1"/>
  <c r="E18" i="3"/>
  <c r="G18" i="3" s="1"/>
  <c r="J27" i="3" l="1"/>
  <c r="G9" i="3"/>
  <c r="G27" i="3" s="1"/>
  <c r="E27" i="3"/>
  <c r="F27" i="3"/>
</calcChain>
</file>

<file path=xl/sharedStrings.xml><?xml version="1.0" encoding="utf-8"?>
<sst xmlns="http://schemas.openxmlformats.org/spreadsheetml/2006/main" count="142" uniqueCount="87">
  <si>
    <t>Касові видатки Нововолинський ліцей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</si>
  <si>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</si>
  <si>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</si>
  <si>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</si>
  <si>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</si>
  <si>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свідоцтва, атестати / 03.2023</t>
  </si>
  <si>
    <t xml:space="preserve">Підписка </t>
  </si>
  <si>
    <t>Медикаменти</t>
  </si>
  <si>
    <t>Господарчі товари</t>
  </si>
  <si>
    <t>господарчі товари / 03.2023</t>
  </si>
  <si>
    <t>фарби, емаль / 03.2023</t>
  </si>
  <si>
    <t>електротовари / 03.2023</t>
  </si>
  <si>
    <t>сантехніка / 03.2023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</si>
  <si>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</si>
  <si>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</si>
  <si>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</si>
  <si>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</si>
  <si>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</si>
  <si>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</si>
  <si>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госп. інвентар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</si>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</sst>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DABFBDE-DC6B-47D6-BEBD-EFA1D2D79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9F16-2BEC-4B5A-A147-2EE8DA579723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customWidth="1"/>
    <col min="27" max="28" width="21.140625" style="140" customWidth="1"/>
    <col min="29" max="29" width="21.5703125" style="94" customWidth="1"/>
    <col min="30" max="31" width="21.140625" style="140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>
        <v>45016</v>
      </c>
      <c r="N5" s="42"/>
      <c r="Q5" s="42"/>
      <c r="T5" s="42"/>
      <c r="W5" s="42"/>
      <c r="Z5" s="42"/>
      <c r="AC5" s="42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45</v>
      </c>
      <c r="B6" s="45" t="s">
        <v>46</v>
      </c>
      <c r="C6" s="46" t="s">
        <v>47</v>
      </c>
      <c r="D6" s="47"/>
      <c r="E6" s="48" t="s">
        <v>48</v>
      </c>
      <c r="F6" s="49"/>
      <c r="G6" s="50"/>
      <c r="H6" s="48" t="s">
        <v>49</v>
      </c>
      <c r="I6" s="49"/>
      <c r="J6" s="50"/>
      <c r="K6" s="51" t="s">
        <v>50</v>
      </c>
      <c r="L6" s="52"/>
      <c r="M6" s="53"/>
      <c r="N6" s="51" t="s">
        <v>51</v>
      </c>
      <c r="O6" s="52"/>
      <c r="P6" s="53"/>
      <c r="Q6" s="51" t="s">
        <v>52</v>
      </c>
      <c r="R6" s="52"/>
      <c r="S6" s="53"/>
      <c r="T6" s="51" t="s">
        <v>53</v>
      </c>
      <c r="U6" s="52"/>
      <c r="V6" s="53"/>
      <c r="W6" s="51" t="s">
        <v>54</v>
      </c>
      <c r="X6" s="52"/>
      <c r="Y6" s="53"/>
      <c r="Z6" s="51" t="s">
        <v>55</v>
      </c>
      <c r="AA6" s="52"/>
      <c r="AB6" s="53"/>
      <c r="AC6" s="51" t="s">
        <v>56</v>
      </c>
      <c r="AD6" s="52"/>
      <c r="AE6" s="53"/>
      <c r="AF6" s="51" t="s">
        <v>57</v>
      </c>
      <c r="AG6" s="52"/>
      <c r="AH6" s="53"/>
      <c r="AI6" s="52" t="s">
        <v>58</v>
      </c>
      <c r="AJ6" s="52"/>
      <c r="AK6" s="53"/>
      <c r="AL6" s="51" t="s">
        <v>59</v>
      </c>
      <c r="AM6" s="52"/>
      <c r="AN6" s="53"/>
      <c r="AO6" s="51" t="s">
        <v>60</v>
      </c>
      <c r="AP6" s="52"/>
      <c r="AQ6" s="53"/>
      <c r="AR6" s="51" t="s">
        <v>61</v>
      </c>
      <c r="AS6" s="52"/>
      <c r="AT6" s="53"/>
      <c r="AU6" s="51" t="s">
        <v>62</v>
      </c>
      <c r="AV6" s="52"/>
      <c r="AW6" s="53"/>
      <c r="AX6" s="51" t="s">
        <v>63</v>
      </c>
      <c r="AY6" s="52"/>
      <c r="AZ6" s="53"/>
      <c r="BA6" s="54" t="s">
        <v>64</v>
      </c>
      <c r="BB6" s="55"/>
      <c r="BC6" s="56"/>
      <c r="BD6" s="54" t="s">
        <v>65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66</v>
      </c>
      <c r="F7" s="62" t="s">
        <v>67</v>
      </c>
      <c r="G7" s="63" t="s">
        <v>68</v>
      </c>
      <c r="H7" s="61" t="s">
        <v>66</v>
      </c>
      <c r="I7" s="62" t="s">
        <v>67</v>
      </c>
      <c r="J7" s="63" t="s">
        <v>68</v>
      </c>
      <c r="K7" s="64" t="s">
        <v>66</v>
      </c>
      <c r="L7" s="65" t="s">
        <v>67</v>
      </c>
      <c r="M7" s="66" t="s">
        <v>68</v>
      </c>
      <c r="N7" s="64" t="s">
        <v>66</v>
      </c>
      <c r="O7" s="65" t="s">
        <v>67</v>
      </c>
      <c r="P7" s="66" t="s">
        <v>68</v>
      </c>
      <c r="Q7" s="64" t="s">
        <v>66</v>
      </c>
      <c r="R7" s="65" t="s">
        <v>67</v>
      </c>
      <c r="S7" s="66" t="s">
        <v>68</v>
      </c>
      <c r="T7" s="64" t="s">
        <v>66</v>
      </c>
      <c r="U7" s="65" t="s">
        <v>67</v>
      </c>
      <c r="V7" s="66" t="s">
        <v>68</v>
      </c>
      <c r="W7" s="64" t="s">
        <v>66</v>
      </c>
      <c r="X7" s="65" t="s">
        <v>67</v>
      </c>
      <c r="Y7" s="66" t="s">
        <v>68</v>
      </c>
      <c r="Z7" s="64" t="s">
        <v>66</v>
      </c>
      <c r="AA7" s="65" t="s">
        <v>67</v>
      </c>
      <c r="AB7" s="66" t="s">
        <v>68</v>
      </c>
      <c r="AC7" s="64" t="s">
        <v>66</v>
      </c>
      <c r="AD7" s="65" t="s">
        <v>67</v>
      </c>
      <c r="AE7" s="66" t="s">
        <v>68</v>
      </c>
      <c r="AF7" s="64" t="s">
        <v>66</v>
      </c>
      <c r="AG7" s="65" t="s">
        <v>67</v>
      </c>
      <c r="AH7" s="66" t="s">
        <v>68</v>
      </c>
      <c r="AI7" s="64" t="s">
        <v>66</v>
      </c>
      <c r="AJ7" s="65" t="s">
        <v>67</v>
      </c>
      <c r="AK7" s="66" t="s">
        <v>68</v>
      </c>
      <c r="AL7" s="64" t="s">
        <v>66</v>
      </c>
      <c r="AM7" s="65" t="s">
        <v>67</v>
      </c>
      <c r="AN7" s="66" t="s">
        <v>68</v>
      </c>
      <c r="AO7" s="64" t="s">
        <v>66</v>
      </c>
      <c r="AP7" s="65" t="s">
        <v>67</v>
      </c>
      <c r="AQ7" s="66" t="s">
        <v>68</v>
      </c>
      <c r="AR7" s="64" t="s">
        <v>66</v>
      </c>
      <c r="AS7" s="65" t="s">
        <v>67</v>
      </c>
      <c r="AT7" s="66" t="s">
        <v>68</v>
      </c>
      <c r="AU7" s="64" t="s">
        <v>66</v>
      </c>
      <c r="AV7" s="65" t="s">
        <v>67</v>
      </c>
      <c r="AW7" s="66" t="s">
        <v>68</v>
      </c>
      <c r="AX7" s="64" t="s">
        <v>66</v>
      </c>
      <c r="AY7" s="65" t="s">
        <v>67</v>
      </c>
      <c r="AZ7" s="66" t="s">
        <v>68</v>
      </c>
      <c r="BA7" s="64" t="s">
        <v>66</v>
      </c>
      <c r="BB7" s="65" t="s">
        <v>67</v>
      </c>
      <c r="BC7" s="66" t="s">
        <v>68</v>
      </c>
      <c r="BD7" s="64" t="s">
        <v>66</v>
      </c>
      <c r="BE7" s="65" t="s">
        <v>67</v>
      </c>
      <c r="BF7" s="66" t="s">
        <v>68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86</v>
      </c>
      <c r="B9" s="133">
        <v>2111</v>
      </c>
      <c r="C9" s="82" t="s">
        <v>69</v>
      </c>
      <c r="D9" s="134"/>
      <c r="E9" s="83">
        <f>H9+AF9+AI9+AL9+AO9+AR9+AU9+AX9+BA9+BD9</f>
        <v>11666445</v>
      </c>
      <c r="F9" s="84">
        <f>I9+AG9+AJ9+AM9+AP9+AS9+AV9+AY9+BB9+BE9</f>
        <v>2593005.0399999996</v>
      </c>
      <c r="G9" s="135">
        <f>E9-F9</f>
        <v>9073439.9600000009</v>
      </c>
      <c r="H9" s="86">
        <f>K9+N9+Q9+T9+W9+Z9+AC9</f>
        <v>11621045</v>
      </c>
      <c r="I9" s="87">
        <f>L9+O9+R9+U9+X9+AA9+AD9</f>
        <v>2584760.5099999998</v>
      </c>
      <c r="J9" s="88">
        <f>H9-I9</f>
        <v>9036284.4900000002</v>
      </c>
      <c r="K9" s="89">
        <f>1758500+139000</f>
        <v>1897500</v>
      </c>
      <c r="L9" s="90">
        <v>450886.42000000004</v>
      </c>
      <c r="M9" s="91">
        <f>K9-L9</f>
        <v>1446613.58</v>
      </c>
      <c r="N9" s="89">
        <v>9686260</v>
      </c>
      <c r="O9" s="90">
        <v>2125730.02</v>
      </c>
      <c r="P9" s="91">
        <f>N9-O9</f>
        <v>7560529.9800000004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37285</v>
      </c>
      <c r="AA9" s="90">
        <v>8144.07</v>
      </c>
      <c r="AB9" s="91">
        <f>Z9-AA9</f>
        <v>29140.93</v>
      </c>
      <c r="AC9" s="89">
        <v>0</v>
      </c>
      <c r="AD9" s="90">
        <v>0</v>
      </c>
      <c r="AE9" s="91">
        <f>AC9-AD9</f>
        <v>0</v>
      </c>
      <c r="AF9" s="89">
        <v>45400</v>
      </c>
      <c r="AG9" s="90">
        <v>8244.5300000000007</v>
      </c>
      <c r="AH9" s="91">
        <f>AF9-AG9</f>
        <v>37155.47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70</v>
      </c>
      <c r="D10" s="136"/>
      <c r="E10" s="98">
        <f t="shared" ref="E10:F26" si="0">H10+AF10+AI10+AL10+AO10+AR10+AU10+AX10+BA10+BD10</f>
        <v>2556840</v>
      </c>
      <c r="F10" s="99">
        <f t="shared" si="0"/>
        <v>557669.3899999999</v>
      </c>
      <c r="G10" s="135">
        <f>E10-F10</f>
        <v>1999170.61</v>
      </c>
      <c r="H10" s="100">
        <f t="shared" ref="H10:I26" si="1">K10+N10+Q10+T10+W10+Z10+AC10</f>
        <v>2546860</v>
      </c>
      <c r="I10" s="101">
        <f t="shared" si="1"/>
        <v>555855.58999999985</v>
      </c>
      <c r="J10" s="88">
        <f>H10-I10</f>
        <v>1991004.4100000001</v>
      </c>
      <c r="K10" s="102">
        <f>386870+30500</f>
        <v>417370</v>
      </c>
      <c r="L10" s="103">
        <v>98549.840000000011</v>
      </c>
      <c r="M10" s="91">
        <f>K10-L10</f>
        <v>318820.15999999997</v>
      </c>
      <c r="N10" s="102">
        <v>2121290</v>
      </c>
      <c r="O10" s="103">
        <v>455514.03999999992</v>
      </c>
      <c r="P10" s="91">
        <f>N10-O10</f>
        <v>1665775.96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8200</v>
      </c>
      <c r="AA10" s="103">
        <v>1791.71</v>
      </c>
      <c r="AB10" s="91">
        <f>Z10-AA10</f>
        <v>6408.29</v>
      </c>
      <c r="AC10" s="102">
        <v>0</v>
      </c>
      <c r="AD10" s="103">
        <v>0</v>
      </c>
      <c r="AE10" s="91">
        <f>AC10-AD10</f>
        <v>0</v>
      </c>
      <c r="AF10" s="102">
        <v>9980</v>
      </c>
      <c r="AG10" s="103">
        <v>1813.8</v>
      </c>
      <c r="AH10" s="91">
        <f>AF10-AG10</f>
        <v>8166.2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164964</v>
      </c>
      <c r="F11" s="99">
        <f t="shared" si="0"/>
        <v>43571.25</v>
      </c>
      <c r="G11" s="135">
        <f t="shared" ref="G11:G26" si="2">E11-F11</f>
        <v>121392.75</v>
      </c>
      <c r="H11" s="100">
        <f t="shared" si="1"/>
        <v>125354</v>
      </c>
      <c r="I11" s="101">
        <f t="shared" si="1"/>
        <v>21112.21</v>
      </c>
      <c r="J11" s="88">
        <f t="shared" ref="J11:J26" si="3">H11-I11</f>
        <v>104241.79000000001</v>
      </c>
      <c r="K11" s="102">
        <v>84000</v>
      </c>
      <c r="L11" s="103">
        <v>21112.21</v>
      </c>
      <c r="M11" s="91">
        <f t="shared" ref="M11:M26" si="4">K11-L11</f>
        <v>62887.79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41354</v>
      </c>
      <c r="AD11" s="103">
        <v>0</v>
      </c>
      <c r="AE11" s="91">
        <f t="shared" ref="AE11:AE26" si="10">AC11-AD11</f>
        <v>41354</v>
      </c>
      <c r="AF11" s="102">
        <v>24500</v>
      </c>
      <c r="AG11" s="103">
        <v>7352.7</v>
      </c>
      <c r="AH11" s="91">
        <f t="shared" ref="AH11:AH26" si="11">AF11-AG11</f>
        <v>17147.3</v>
      </c>
      <c r="AI11" s="102">
        <v>15110</v>
      </c>
      <c r="AJ11" s="103">
        <v>15106.34</v>
      </c>
      <c r="AK11" s="91">
        <f t="shared" ref="AK11:AK26" si="12">AI11-AJ11</f>
        <v>3.6599999999998545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71</v>
      </c>
      <c r="D12" s="107"/>
      <c r="E12" s="98">
        <f t="shared" si="0"/>
        <v>4700</v>
      </c>
      <c r="F12" s="99">
        <f t="shared" si="0"/>
        <v>0</v>
      </c>
      <c r="G12" s="85">
        <f t="shared" si="2"/>
        <v>4700</v>
      </c>
      <c r="H12" s="100">
        <f t="shared" si="1"/>
        <v>4700</v>
      </c>
      <c r="I12" s="101">
        <f t="shared" si="1"/>
        <v>0</v>
      </c>
      <c r="J12" s="88">
        <f t="shared" si="3"/>
        <v>4700</v>
      </c>
      <c r="K12" s="102">
        <v>4700</v>
      </c>
      <c r="L12" s="108">
        <v>0</v>
      </c>
      <c r="M12" s="91">
        <f t="shared" si="4"/>
        <v>4700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72</v>
      </c>
      <c r="D13" s="136"/>
      <c r="E13" s="98">
        <f t="shared" si="0"/>
        <v>515940</v>
      </c>
      <c r="F13" s="99">
        <f t="shared" si="0"/>
        <v>190280</v>
      </c>
      <c r="G13" s="135">
        <f t="shared" si="2"/>
        <v>325660</v>
      </c>
      <c r="H13" s="100">
        <f t="shared" si="1"/>
        <v>488840</v>
      </c>
      <c r="I13" s="101">
        <f t="shared" si="1"/>
        <v>190280</v>
      </c>
      <c r="J13" s="88">
        <f t="shared" si="3"/>
        <v>298560</v>
      </c>
      <c r="K13" s="102">
        <v>488840</v>
      </c>
      <c r="L13" s="103">
        <v>190280</v>
      </c>
      <c r="M13" s="91">
        <f t="shared" si="4"/>
        <v>298560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27100</v>
      </c>
      <c r="AG13" s="103">
        <v>0</v>
      </c>
      <c r="AH13" s="91">
        <f t="shared" si="11"/>
        <v>27100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21</v>
      </c>
      <c r="D14" s="136"/>
      <c r="E14" s="98">
        <f t="shared" si="0"/>
        <v>236422</v>
      </c>
      <c r="F14" s="99">
        <f t="shared" si="0"/>
        <v>32917.33</v>
      </c>
      <c r="G14" s="135">
        <f t="shared" si="2"/>
        <v>203504.66999999998</v>
      </c>
      <c r="H14" s="100">
        <f t="shared" si="1"/>
        <v>236422</v>
      </c>
      <c r="I14" s="101">
        <f t="shared" si="1"/>
        <v>32917.33</v>
      </c>
      <c r="J14" s="88">
        <f t="shared" si="3"/>
        <v>203504.66999999998</v>
      </c>
      <c r="K14" s="102">
        <f>213700+22722</f>
        <v>236422</v>
      </c>
      <c r="L14" s="103">
        <v>32917.33</v>
      </c>
      <c r="M14" s="91">
        <f t="shared" si="4"/>
        <v>203504.66999999998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73</v>
      </c>
      <c r="D15" s="136"/>
      <c r="E15" s="98">
        <f t="shared" si="0"/>
        <v>24000</v>
      </c>
      <c r="F15" s="99">
        <f t="shared" si="0"/>
        <v>4284.5</v>
      </c>
      <c r="G15" s="135">
        <f t="shared" si="2"/>
        <v>19715.5</v>
      </c>
      <c r="H15" s="100">
        <f t="shared" si="1"/>
        <v>24000</v>
      </c>
      <c r="I15" s="101">
        <f t="shared" si="1"/>
        <v>4284.5</v>
      </c>
      <c r="J15" s="88">
        <f t="shared" si="3"/>
        <v>19715.5</v>
      </c>
      <c r="K15" s="102">
        <v>24000</v>
      </c>
      <c r="L15" s="103">
        <v>4284.5</v>
      </c>
      <c r="M15" s="91">
        <f t="shared" si="4"/>
        <v>19715.5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74</v>
      </c>
      <c r="D16" s="136"/>
      <c r="E16" s="98">
        <f t="shared" si="0"/>
        <v>1638200</v>
      </c>
      <c r="F16" s="99">
        <f t="shared" si="0"/>
        <v>642879.17999999993</v>
      </c>
      <c r="G16" s="135">
        <f t="shared" si="2"/>
        <v>995320.82000000007</v>
      </c>
      <c r="H16" s="100">
        <f t="shared" si="1"/>
        <v>1632200</v>
      </c>
      <c r="I16" s="101">
        <f t="shared" si="1"/>
        <v>642879.17999999993</v>
      </c>
      <c r="J16" s="88">
        <f t="shared" si="3"/>
        <v>989320.82000000007</v>
      </c>
      <c r="K16" s="102">
        <v>1632200</v>
      </c>
      <c r="L16" s="103">
        <v>642879.17999999993</v>
      </c>
      <c r="M16" s="91">
        <f t="shared" si="4"/>
        <v>989320.82000000007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6000</v>
      </c>
      <c r="AG16" s="103">
        <v>0</v>
      </c>
      <c r="AH16" s="91">
        <f t="shared" si="11"/>
        <v>6000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75</v>
      </c>
      <c r="D17" s="136"/>
      <c r="E17" s="98">
        <f t="shared" si="0"/>
        <v>24000</v>
      </c>
      <c r="F17" s="99">
        <f t="shared" si="0"/>
        <v>5983.5</v>
      </c>
      <c r="G17" s="135">
        <f t="shared" si="2"/>
        <v>18016.5</v>
      </c>
      <c r="H17" s="100">
        <f t="shared" si="1"/>
        <v>23800</v>
      </c>
      <c r="I17" s="101">
        <f t="shared" si="1"/>
        <v>5983.5</v>
      </c>
      <c r="J17" s="88">
        <f t="shared" si="3"/>
        <v>17816.5</v>
      </c>
      <c r="K17" s="102">
        <v>23800</v>
      </c>
      <c r="L17" s="103">
        <v>5983.5</v>
      </c>
      <c r="M17" s="91">
        <f t="shared" si="4"/>
        <v>17816.5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200</v>
      </c>
      <c r="AG17" s="103">
        <v>0</v>
      </c>
      <c r="AH17" s="91">
        <f t="shared" si="11"/>
        <v>200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76</v>
      </c>
      <c r="D18" s="136"/>
      <c r="E18" s="98">
        <f t="shared" si="0"/>
        <v>161500</v>
      </c>
      <c r="F18" s="99">
        <f t="shared" si="0"/>
        <v>11046.21</v>
      </c>
      <c r="G18" s="135">
        <f t="shared" si="2"/>
        <v>150453.79</v>
      </c>
      <c r="H18" s="100">
        <f t="shared" si="1"/>
        <v>161500</v>
      </c>
      <c r="I18" s="101">
        <f t="shared" si="1"/>
        <v>11046.21</v>
      </c>
      <c r="J18" s="88">
        <f t="shared" si="3"/>
        <v>150453.79</v>
      </c>
      <c r="K18" s="102">
        <v>161500</v>
      </c>
      <c r="L18" s="103">
        <f>10046.21+1000</f>
        <v>11046.21</v>
      </c>
      <c r="M18" s="91">
        <f t="shared" si="4"/>
        <v>150453.79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/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77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78</v>
      </c>
      <c r="D20" s="136"/>
      <c r="E20" s="98">
        <f t="shared" si="0"/>
        <v>5980</v>
      </c>
      <c r="F20" s="99">
        <f t="shared" si="0"/>
        <v>1743</v>
      </c>
      <c r="G20" s="135">
        <f t="shared" si="2"/>
        <v>4237</v>
      </c>
      <c r="H20" s="100">
        <f t="shared" si="1"/>
        <v>5980</v>
      </c>
      <c r="I20" s="101">
        <f t="shared" si="1"/>
        <v>1743</v>
      </c>
      <c r="J20" s="88">
        <f t="shared" si="3"/>
        <v>4237</v>
      </c>
      <c r="K20" s="102">
        <v>5980</v>
      </c>
      <c r="L20" s="103">
        <v>1743</v>
      </c>
      <c r="M20" s="91">
        <f t="shared" si="4"/>
        <v>4237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79</v>
      </c>
      <c r="D21" s="136"/>
      <c r="E21" s="98">
        <f t="shared" si="0"/>
        <v>6460</v>
      </c>
      <c r="F21" s="99">
        <f t="shared" si="0"/>
        <v>550</v>
      </c>
      <c r="G21" s="135">
        <f t="shared" si="2"/>
        <v>5910</v>
      </c>
      <c r="H21" s="100">
        <f t="shared" si="1"/>
        <v>6460</v>
      </c>
      <c r="I21" s="101">
        <f t="shared" si="1"/>
        <v>550</v>
      </c>
      <c r="J21" s="88">
        <f t="shared" si="3"/>
        <v>5910</v>
      </c>
      <c r="K21" s="102">
        <v>6460</v>
      </c>
      <c r="L21" s="103">
        <v>550</v>
      </c>
      <c r="M21" s="91">
        <f t="shared" si="4"/>
        <v>5910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80</v>
      </c>
      <c r="D22" s="136"/>
      <c r="E22" s="98">
        <f t="shared" si="0"/>
        <v>20400</v>
      </c>
      <c r="F22" s="99">
        <f t="shared" si="0"/>
        <v>1500</v>
      </c>
      <c r="G22" s="135">
        <f t="shared" si="2"/>
        <v>18900</v>
      </c>
      <c r="H22" s="100">
        <f t="shared" si="1"/>
        <v>20400</v>
      </c>
      <c r="I22" s="101">
        <f t="shared" si="1"/>
        <v>1500</v>
      </c>
      <c r="J22" s="88">
        <f t="shared" si="3"/>
        <v>18900</v>
      </c>
      <c r="K22" s="102">
        <v>20400</v>
      </c>
      <c r="L22" s="103">
        <v>1500</v>
      </c>
      <c r="M22" s="91">
        <f t="shared" si="4"/>
        <v>18900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81</v>
      </c>
      <c r="D23" s="136"/>
      <c r="E23" s="98">
        <f t="shared" si="0"/>
        <v>1200</v>
      </c>
      <c r="F23" s="99">
        <f t="shared" si="0"/>
        <v>488.26</v>
      </c>
      <c r="G23" s="135">
        <f t="shared" si="2"/>
        <v>711.74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1200</v>
      </c>
      <c r="AG23" s="103">
        <v>488.26</v>
      </c>
      <c r="AH23" s="91">
        <f t="shared" si="11"/>
        <v>711.74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82</v>
      </c>
      <c r="D24" s="136"/>
      <c r="E24" s="98">
        <f t="shared" si="0"/>
        <v>139390</v>
      </c>
      <c r="F24" s="99">
        <f t="shared" si="0"/>
        <v>139390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139390</v>
      </c>
      <c r="AJ24" s="103">
        <v>139390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85</v>
      </c>
      <c r="B27" s="122"/>
      <c r="C27" s="122"/>
      <c r="D27" s="138"/>
      <c r="E27" s="123">
        <f t="shared" ref="E27:BB27" si="20">SUM(E9:E26)</f>
        <v>17166441</v>
      </c>
      <c r="F27" s="124">
        <f t="shared" si="20"/>
        <v>4225307.6599999992</v>
      </c>
      <c r="G27" s="125">
        <f t="shared" si="20"/>
        <v>12941133.34</v>
      </c>
      <c r="H27" s="126">
        <f t="shared" si="20"/>
        <v>16897561</v>
      </c>
      <c r="I27" s="127">
        <f t="shared" si="20"/>
        <v>4052912.0299999993</v>
      </c>
      <c r="J27" s="128">
        <f t="shared" si="20"/>
        <v>12844648.969999999</v>
      </c>
      <c r="K27" s="126">
        <f t="shared" si="20"/>
        <v>5003172</v>
      </c>
      <c r="L27" s="130">
        <f t="shared" si="20"/>
        <v>1461732.19</v>
      </c>
      <c r="M27" s="131">
        <f t="shared" si="20"/>
        <v>3541439.8100000005</v>
      </c>
      <c r="N27" s="126">
        <f t="shared" si="20"/>
        <v>11807550</v>
      </c>
      <c r="O27" s="130">
        <f t="shared" si="20"/>
        <v>2581244.06</v>
      </c>
      <c r="P27" s="131">
        <f t="shared" si="20"/>
        <v>9226305.9400000013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si="20"/>
        <v>0</v>
      </c>
      <c r="U27" s="132">
        <f t="shared" si="20"/>
        <v>0</v>
      </c>
      <c r="V27" s="131">
        <f t="shared" si="20"/>
        <v>0</v>
      </c>
      <c r="W27" s="139">
        <f t="shared" si="20"/>
        <v>0</v>
      </c>
      <c r="X27" s="132">
        <f t="shared" si="20"/>
        <v>0</v>
      </c>
      <c r="Y27" s="131">
        <f t="shared" si="20"/>
        <v>0</v>
      </c>
      <c r="Z27" s="126">
        <f>SUM(Z9:Z26)</f>
        <v>45485</v>
      </c>
      <c r="AA27" s="130">
        <f>SUM(AA9:AA26)</f>
        <v>9935.7799999999988</v>
      </c>
      <c r="AB27" s="131">
        <f>SUM(AB9:AB26)</f>
        <v>35549.22</v>
      </c>
      <c r="AC27" s="126">
        <f t="shared" si="20"/>
        <v>41354</v>
      </c>
      <c r="AD27" s="130">
        <f t="shared" si="20"/>
        <v>0</v>
      </c>
      <c r="AE27" s="131">
        <f t="shared" si="20"/>
        <v>41354</v>
      </c>
      <c r="AF27" s="126">
        <f t="shared" si="20"/>
        <v>114380</v>
      </c>
      <c r="AG27" s="130">
        <f t="shared" si="20"/>
        <v>17899.289999999997</v>
      </c>
      <c r="AH27" s="131">
        <f t="shared" si="20"/>
        <v>96480.71</v>
      </c>
      <c r="AI27" s="129">
        <f t="shared" si="20"/>
        <v>154500</v>
      </c>
      <c r="AJ27" s="130">
        <f t="shared" si="20"/>
        <v>154496.34</v>
      </c>
      <c r="AK27" s="131">
        <f t="shared" si="20"/>
        <v>3.6599999999998545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si="20"/>
        <v>0</v>
      </c>
      <c r="AP27" s="130">
        <f t="shared" si="20"/>
        <v>0</v>
      </c>
      <c r="AQ27" s="131">
        <f t="shared" si="20"/>
        <v>0</v>
      </c>
      <c r="AR27" s="126">
        <f t="shared" si="20"/>
        <v>0</v>
      </c>
      <c r="AS27" s="130">
        <f t="shared" si="20"/>
        <v>0</v>
      </c>
      <c r="AT27" s="131">
        <f t="shared" si="20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FDF6E-02F8-411C-933E-AC0C26F68E2C}">
  <sheetPr codeName="Лист6">
    <pageSetUpPr fitToPage="1"/>
  </sheetPr>
  <dimension ref="A1:O133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Ліцей3!B4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21112.21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Ліцей3!I11</f>
        <v>21112.21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hidden="1" collapsed="1" x14ac:dyDescent="0.3">
      <c r="A6" s="11">
        <v>2210.1</v>
      </c>
      <c r="B6" s="12" t="s">
        <v>3</v>
      </c>
      <c r="C6" s="12"/>
      <c r="D6" s="13"/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8265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8265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8265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hidden="1" x14ac:dyDescent="0.3">
      <c r="A10" s="11"/>
      <c r="B10" s="19"/>
      <c r="C10" s="17"/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1"/>
      <c r="B11" s="20"/>
      <c r="C11" s="11"/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7.2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6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7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21" customHeight="1" x14ac:dyDescent="0.3">
      <c r="A21" s="11">
        <v>2210.5</v>
      </c>
      <c r="B21" s="12" t="s">
        <v>8</v>
      </c>
      <c r="C21" s="12"/>
      <c r="D21" s="13">
        <v>8358.2099999999991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SUM(C23:C34)</f>
        <v>8358.2099999999991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9</v>
      </c>
      <c r="C23" s="17">
        <v>1390.21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502</v>
      </c>
      <c r="B24" s="20" t="s">
        <v>10</v>
      </c>
      <c r="C24" s="17">
        <v>1124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11</v>
      </c>
      <c r="C25" s="17">
        <v>2842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505</v>
      </c>
      <c r="B26" s="20" t="s">
        <v>12</v>
      </c>
      <c r="C26" s="17">
        <v>3002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1"/>
      <c r="B27" s="20"/>
      <c r="C27" s="17"/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1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t="18" hidden="1" customHeight="1" x14ac:dyDescent="0.3">
      <c r="A35" s="11">
        <v>2210.6</v>
      </c>
      <c r="B35" s="12" t="s">
        <v>13</v>
      </c>
      <c r="C35" s="12"/>
      <c r="D35" s="13"/>
      <c r="E35" s="7"/>
      <c r="F35" s="7"/>
      <c r="G35" s="7"/>
      <c r="I35" s="7"/>
      <c r="J35" s="7"/>
      <c r="K35" s="7"/>
      <c r="M35" s="7"/>
      <c r="N35" s="7"/>
      <c r="O35" s="7"/>
    </row>
    <row r="36" spans="1:15" ht="21.75" hidden="1" customHeight="1" x14ac:dyDescent="0.3">
      <c r="A36" s="11">
        <v>2210.6999999999998</v>
      </c>
      <c r="B36" s="12" t="s">
        <v>14</v>
      </c>
      <c r="C36" s="12"/>
      <c r="D36" s="13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outlineLevel="1" x14ac:dyDescent="0.3">
      <c r="A37" s="14"/>
      <c r="B37" s="15"/>
      <c r="C37" s="16">
        <f>SUM(C38:C42)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/>
      <c r="B40" s="20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1"/>
      <c r="B42" s="20"/>
      <c r="C42" s="17"/>
      <c r="D42" s="17"/>
      <c r="E42" s="7"/>
      <c r="F42" s="7"/>
      <c r="G42" s="7"/>
      <c r="I42" s="7"/>
      <c r="J42" s="7"/>
      <c r="K42" s="7"/>
      <c r="M42" s="7"/>
      <c r="N42" s="7"/>
      <c r="O42" s="7"/>
    </row>
    <row r="43" spans="1:15" x14ac:dyDescent="0.3">
      <c r="A43" s="11">
        <v>2210.8000000000002</v>
      </c>
      <c r="B43" s="12" t="s">
        <v>15</v>
      </c>
      <c r="C43" s="12"/>
      <c r="D43" s="13">
        <v>3712</v>
      </c>
      <c r="E43" s="7"/>
      <c r="F43" s="7"/>
      <c r="G43" s="7"/>
      <c r="I43" s="7"/>
      <c r="J43" s="7"/>
      <c r="K43" s="7"/>
      <c r="M43" s="7"/>
      <c r="N43" s="7"/>
      <c r="O43" s="7"/>
    </row>
    <row r="44" spans="1:15" hidden="1" outlineLevel="1" x14ac:dyDescent="0.3">
      <c r="A44" s="14"/>
      <c r="B44" s="15"/>
      <c r="C44" s="16">
        <f>SUM(C45:C48)</f>
        <v>3712</v>
      </c>
      <c r="D44" s="22"/>
      <c r="E44" s="18">
        <f>D43-C44</f>
        <v>0</v>
      </c>
    </row>
    <row r="45" spans="1:15" collapsed="1" x14ac:dyDescent="0.3">
      <c r="A45" s="11">
        <v>803</v>
      </c>
      <c r="B45" s="20" t="s">
        <v>16</v>
      </c>
      <c r="C45" s="17">
        <v>3712</v>
      </c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22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22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1"/>
      <c r="C48" s="17"/>
      <c r="D48" s="22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>
        <v>2210.9</v>
      </c>
      <c r="B49" s="12" t="s">
        <v>17</v>
      </c>
      <c r="C49" s="12"/>
      <c r="D49" s="13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/>
      <c r="B52" s="20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0"/>
      <c r="C53" s="17"/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1"/>
      <c r="B54" s="21"/>
      <c r="C54" s="17"/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x14ac:dyDescent="0.3">
      <c r="A55" s="11">
        <v>2211.9</v>
      </c>
      <c r="B55" s="12" t="s">
        <v>18</v>
      </c>
      <c r="C55" s="12"/>
      <c r="D55" s="13">
        <v>777</v>
      </c>
      <c r="E55" s="7"/>
      <c r="F55" s="7"/>
      <c r="G55" s="7"/>
      <c r="I55" s="7"/>
      <c r="J55" s="7"/>
      <c r="K55" s="7"/>
      <c r="M55" s="7"/>
      <c r="N55" s="7"/>
      <c r="O55" s="7"/>
    </row>
    <row r="56" spans="1:15" hidden="1" outlineLevel="1" x14ac:dyDescent="0.3">
      <c r="A56" s="14"/>
      <c r="B56" s="15"/>
      <c r="C56" s="16">
        <f>SUM(C57:C75)</f>
        <v>777</v>
      </c>
      <c r="D56" s="17"/>
      <c r="E56" s="18">
        <f>D55-C56</f>
        <v>0</v>
      </c>
    </row>
    <row r="57" spans="1:15" collapsed="1" x14ac:dyDescent="0.3">
      <c r="A57" s="23">
        <v>904</v>
      </c>
      <c r="B57" s="20" t="s">
        <v>19</v>
      </c>
      <c r="C57" s="17">
        <v>777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hidden="1" x14ac:dyDescent="0.3">
      <c r="A58" s="23"/>
      <c r="B58" s="20"/>
      <c r="C58" s="17"/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23"/>
      <c r="B59" s="24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23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23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4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7"/>
      <c r="B75" s="25"/>
      <c r="D75" s="3" t="b">
        <f>D4=D5</f>
        <v>1</v>
      </c>
      <c r="E75" s="7"/>
      <c r="F75" s="7"/>
      <c r="G75" s="7"/>
      <c r="I75" s="7"/>
      <c r="J75" s="7"/>
      <c r="K75" s="7"/>
      <c r="M75" s="7"/>
      <c r="N75" s="7"/>
      <c r="O75" s="7"/>
    </row>
    <row r="76" spans="1:15" collapsed="1" x14ac:dyDescent="0.3">
      <c r="A76" s="7"/>
      <c r="B76" s="7"/>
      <c r="D76" s="26" t="s">
        <v>20</v>
      </c>
      <c r="E76" s="7"/>
      <c r="F76" s="7"/>
      <c r="G76" s="7"/>
      <c r="I76" s="7"/>
      <c r="J76" s="7"/>
      <c r="K76" s="7"/>
      <c r="M76" s="7"/>
      <c r="N76" s="7"/>
      <c r="O76" s="7"/>
    </row>
    <row r="77" spans="1:15" x14ac:dyDescent="0.3">
      <c r="A77" s="7"/>
      <c r="B77" s="7"/>
      <c r="D77" s="26" t="s">
        <v>20</v>
      </c>
      <c r="E77" s="7"/>
      <c r="F77" s="7"/>
      <c r="G77" s="7"/>
      <c r="I77" s="7"/>
      <c r="J77" s="7"/>
      <c r="K77" s="7"/>
      <c r="M77" s="7"/>
      <c r="N77" s="7"/>
      <c r="O77" s="7"/>
    </row>
    <row r="78" spans="1:15" x14ac:dyDescent="0.3">
      <c r="D78" s="26" t="s">
        <v>20</v>
      </c>
      <c r="E78" s="7"/>
      <c r="F78" s="7"/>
      <c r="G78" s="7"/>
      <c r="I78" s="7"/>
      <c r="J78" s="7"/>
      <c r="K78" s="7"/>
      <c r="M78" s="7"/>
      <c r="N78" s="7"/>
      <c r="O78" s="7"/>
    </row>
    <row r="79" spans="1:15" ht="42.75" customHeight="1" x14ac:dyDescent="0.3">
      <c r="A79" s="4">
        <v>2240</v>
      </c>
      <c r="B79" s="5" t="s">
        <v>21</v>
      </c>
      <c r="C79" s="5"/>
      <c r="D79" s="6">
        <f>SUM(D81:D119)</f>
        <v>32917.33</v>
      </c>
    </row>
    <row r="80" spans="1:15" ht="31.5" hidden="1" customHeight="1" outlineLevel="1" x14ac:dyDescent="0.3">
      <c r="A80" s="27">
        <v>2240</v>
      </c>
      <c r="B80" s="27"/>
      <c r="C80" s="9"/>
      <c r="D80" s="9">
        <f>Ліцей3!I14</f>
        <v>32917.33</v>
      </c>
      <c r="E80" s="10" t="b">
        <f>D80=D79</f>
        <v>1</v>
      </c>
      <c r="F80" s="7"/>
      <c r="G80" s="7"/>
      <c r="I80" s="7"/>
      <c r="J80" s="7"/>
      <c r="K80" s="7"/>
      <c r="M80" s="7"/>
      <c r="N80" s="7"/>
      <c r="O80" s="7"/>
    </row>
    <row r="81" spans="1:5" hidden="1" collapsed="1" x14ac:dyDescent="0.3">
      <c r="A81" s="14">
        <v>2240.1</v>
      </c>
      <c r="B81" s="12" t="s">
        <v>22</v>
      </c>
      <c r="C81" s="12"/>
      <c r="D81" s="13"/>
    </row>
    <row r="82" spans="1:5" x14ac:dyDescent="0.3">
      <c r="A82" s="14">
        <v>2240.1999999999998</v>
      </c>
      <c r="B82" s="28" t="s">
        <v>23</v>
      </c>
      <c r="C82" s="29"/>
      <c r="D82" s="13">
        <v>26011</v>
      </c>
    </row>
    <row r="83" spans="1:5" ht="20.25" hidden="1" customHeight="1" x14ac:dyDescent="0.3">
      <c r="A83" s="14">
        <v>2240.3000000000002</v>
      </c>
      <c r="B83" s="28" t="s">
        <v>24</v>
      </c>
      <c r="C83" s="29"/>
      <c r="D83" s="13"/>
    </row>
    <row r="84" spans="1:5" hidden="1" outlineLevel="1" x14ac:dyDescent="0.3">
      <c r="A84" s="14"/>
      <c r="B84" s="15"/>
      <c r="C84" s="16">
        <f>SUM(C85:C91)</f>
        <v>0</v>
      </c>
      <c r="D84" s="17"/>
      <c r="E84" s="18">
        <f>D83-C84</f>
        <v>0</v>
      </c>
    </row>
    <row r="85" spans="1:5" hidden="1" collapsed="1" x14ac:dyDescent="0.3">
      <c r="A85" s="14"/>
      <c r="B85" s="20"/>
      <c r="C85" s="17"/>
      <c r="D85" s="17"/>
    </row>
    <row r="86" spans="1:5" hidden="1" x14ac:dyDescent="0.3">
      <c r="A86" s="14"/>
      <c r="B86" s="20"/>
      <c r="C86" s="17"/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14"/>
      <c r="C91" s="17"/>
      <c r="D91" s="17"/>
    </row>
    <row r="92" spans="1:5" hidden="1" x14ac:dyDescent="0.3">
      <c r="A92" s="14">
        <v>2240.4</v>
      </c>
      <c r="B92" s="28" t="s">
        <v>25</v>
      </c>
      <c r="C92" s="29"/>
      <c r="D92" s="13"/>
    </row>
    <row r="93" spans="1:5" hidden="1" x14ac:dyDescent="0.3">
      <c r="A93" s="14">
        <v>2240.5</v>
      </c>
      <c r="B93" s="28" t="s">
        <v>26</v>
      </c>
      <c r="C93" s="29"/>
      <c r="D93" s="13"/>
    </row>
    <row r="94" spans="1:5" hidden="1" outlineLevel="1" x14ac:dyDescent="0.3">
      <c r="A94" s="14"/>
      <c r="B94" s="15"/>
      <c r="C94" s="16">
        <f>SUM(C95:C102)</f>
        <v>0</v>
      </c>
      <c r="D94" s="17"/>
      <c r="E94" s="18">
        <f>D93-C94</f>
        <v>0</v>
      </c>
    </row>
    <row r="95" spans="1:5" hidden="1" collapsed="1" x14ac:dyDescent="0.3">
      <c r="A95" s="14"/>
      <c r="B95" s="24"/>
      <c r="C95" s="17"/>
      <c r="D95" s="17"/>
    </row>
    <row r="96" spans="1:5" ht="17.25" hidden="1" customHeight="1" x14ac:dyDescent="0.3">
      <c r="A96" s="14"/>
      <c r="B96" s="24"/>
      <c r="C96" s="17"/>
      <c r="D96" s="17"/>
    </row>
    <row r="97" spans="1:15" ht="17.25" hidden="1" customHeight="1" x14ac:dyDescent="0.3">
      <c r="A97" s="14"/>
      <c r="B97" s="20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/>
      <c r="B101" s="20"/>
      <c r="C101" s="17"/>
      <c r="D101" s="17"/>
    </row>
    <row r="102" spans="1:15" hidden="1" x14ac:dyDescent="0.3">
      <c r="A102" s="14"/>
      <c r="B102" s="20"/>
      <c r="C102" s="17"/>
      <c r="D102" s="17"/>
    </row>
    <row r="103" spans="1:15" hidden="1" x14ac:dyDescent="0.3">
      <c r="A103" s="14">
        <v>2240.6</v>
      </c>
      <c r="B103" s="28" t="s">
        <v>27</v>
      </c>
      <c r="C103" s="29"/>
      <c r="D103" s="13"/>
    </row>
    <row r="104" spans="1:15" hidden="1" x14ac:dyDescent="0.3">
      <c r="A104" s="14">
        <v>2240.6999999999998</v>
      </c>
      <c r="B104" s="28" t="s">
        <v>28</v>
      </c>
      <c r="C104" s="29"/>
      <c r="D104" s="13"/>
    </row>
    <row r="105" spans="1:15" hidden="1" outlineLevel="1" x14ac:dyDescent="0.3">
      <c r="A105" s="14"/>
      <c r="B105" s="15"/>
      <c r="C105" s="16">
        <f>SUM(C106:C109)</f>
        <v>0</v>
      </c>
      <c r="D105" s="17"/>
      <c r="E105" s="18">
        <f>D104-C105</f>
        <v>0</v>
      </c>
    </row>
    <row r="106" spans="1:15" hidden="1" collapsed="1" x14ac:dyDescent="0.3">
      <c r="A106" s="11"/>
      <c r="B106" s="20"/>
      <c r="C106" s="17"/>
      <c r="D106" s="17"/>
      <c r="E106" s="7"/>
      <c r="F106" s="7"/>
      <c r="G106" s="7"/>
      <c r="I106" s="7"/>
      <c r="J106" s="7"/>
      <c r="K106" s="7"/>
      <c r="M106" s="7"/>
      <c r="N106" s="7"/>
      <c r="O106" s="7"/>
    </row>
    <row r="107" spans="1:15" hidden="1" x14ac:dyDescent="0.3">
      <c r="A107" s="11"/>
      <c r="B107" s="20"/>
      <c r="C107" s="17"/>
      <c r="D107" s="17"/>
      <c r="E107" s="7"/>
      <c r="F107" s="7"/>
      <c r="G107" s="7"/>
      <c r="I107" s="7"/>
      <c r="J107" s="7"/>
      <c r="K107" s="7"/>
      <c r="M107" s="7"/>
      <c r="N107" s="7"/>
      <c r="O107" s="7"/>
    </row>
    <row r="108" spans="1:15" hidden="1" x14ac:dyDescent="0.3">
      <c r="A108" s="11"/>
      <c r="B108" s="20"/>
      <c r="C108" s="17"/>
      <c r="D108" s="17"/>
      <c r="E108" s="7"/>
      <c r="F108" s="7"/>
      <c r="G108" s="7"/>
      <c r="I108" s="7"/>
      <c r="J108" s="7"/>
      <c r="K108" s="7"/>
      <c r="M108" s="7"/>
      <c r="N108" s="7"/>
      <c r="O108" s="7"/>
    </row>
    <row r="109" spans="1:15" hidden="1" x14ac:dyDescent="0.3">
      <c r="A109" s="11"/>
      <c r="B109" s="21"/>
      <c r="C109" s="17"/>
      <c r="D109" s="17"/>
      <c r="E109" s="7"/>
      <c r="F109" s="7"/>
      <c r="G109" s="7"/>
      <c r="I109" s="7"/>
      <c r="J109" s="7"/>
      <c r="K109" s="7"/>
      <c r="M109" s="7"/>
      <c r="N109" s="7"/>
      <c r="O109" s="7"/>
    </row>
    <row r="110" spans="1:15" hidden="1" x14ac:dyDescent="0.3">
      <c r="A110" s="14">
        <v>2240.8000000000002</v>
      </c>
      <c r="B110" s="28" t="s">
        <v>29</v>
      </c>
      <c r="C110" s="29"/>
      <c r="D110" s="13"/>
    </row>
    <row r="111" spans="1:15" hidden="1" x14ac:dyDescent="0.3">
      <c r="A111" s="14">
        <v>2240.9</v>
      </c>
      <c r="B111" s="28" t="s">
        <v>30</v>
      </c>
      <c r="C111" s="29"/>
      <c r="D111" s="13"/>
    </row>
    <row r="112" spans="1:15" hidden="1" x14ac:dyDescent="0.3">
      <c r="A112" s="14">
        <v>2241.1</v>
      </c>
      <c r="B112" s="28" t="s">
        <v>31</v>
      </c>
      <c r="C112" s="29"/>
      <c r="D112" s="13"/>
    </row>
    <row r="113" spans="1:5" ht="17.25" hidden="1" customHeight="1" x14ac:dyDescent="0.3">
      <c r="A113" s="14">
        <v>2241.1999999999998</v>
      </c>
      <c r="B113" s="28" t="s">
        <v>32</v>
      </c>
      <c r="C113" s="29"/>
      <c r="D113" s="13"/>
    </row>
    <row r="114" spans="1:5" ht="21" customHeight="1" x14ac:dyDescent="0.3">
      <c r="A114" s="14">
        <v>2241.3000000000002</v>
      </c>
      <c r="B114" s="28" t="s">
        <v>33</v>
      </c>
      <c r="C114" s="29"/>
      <c r="D114" s="13">
        <v>1363</v>
      </c>
    </row>
    <row r="115" spans="1:5" hidden="1" x14ac:dyDescent="0.3">
      <c r="A115" s="14">
        <v>2241.4</v>
      </c>
      <c r="B115" s="28" t="s">
        <v>34</v>
      </c>
      <c r="C115" s="29"/>
      <c r="D115" s="13"/>
    </row>
    <row r="116" spans="1:5" ht="17.25" hidden="1" customHeight="1" x14ac:dyDescent="0.3">
      <c r="A116" s="14">
        <v>2241.5</v>
      </c>
      <c r="B116" s="28" t="s">
        <v>35</v>
      </c>
      <c r="C116" s="29"/>
      <c r="D116" s="13"/>
    </row>
    <row r="117" spans="1:5" hidden="1" x14ac:dyDescent="0.3">
      <c r="A117" s="14">
        <v>2241.6</v>
      </c>
      <c r="B117" s="30" t="s">
        <v>36</v>
      </c>
      <c r="C117" s="29"/>
      <c r="D117" s="13"/>
    </row>
    <row r="118" spans="1:5" ht="38.25" hidden="1" customHeight="1" x14ac:dyDescent="0.3">
      <c r="A118" s="14">
        <v>2241.6999999999998</v>
      </c>
      <c r="B118" s="28" t="s">
        <v>37</v>
      </c>
      <c r="C118" s="29"/>
      <c r="D118" s="13"/>
    </row>
    <row r="119" spans="1:5" ht="21.75" customHeight="1" x14ac:dyDescent="0.3">
      <c r="A119" s="14">
        <v>2241.9</v>
      </c>
      <c r="B119" s="28" t="s">
        <v>38</v>
      </c>
      <c r="C119" s="29"/>
      <c r="D119" s="13">
        <v>5543.33</v>
      </c>
    </row>
    <row r="120" spans="1:5" hidden="1" outlineLevel="1" x14ac:dyDescent="0.3">
      <c r="A120" s="14"/>
      <c r="B120" s="15"/>
      <c r="C120" s="16">
        <f>SUM(C121:C131)</f>
        <v>5543.33</v>
      </c>
      <c r="D120" s="31"/>
      <c r="E120" s="18">
        <f>D119-C120</f>
        <v>0</v>
      </c>
    </row>
    <row r="121" spans="1:5" ht="37.5" collapsed="1" x14ac:dyDescent="0.3">
      <c r="A121" s="14">
        <v>903</v>
      </c>
      <c r="B121" s="32" t="s">
        <v>39</v>
      </c>
      <c r="C121" s="17">
        <v>3900</v>
      </c>
      <c r="D121" s="17"/>
    </row>
    <row r="122" spans="1:5" x14ac:dyDescent="0.3">
      <c r="A122" s="14">
        <v>902</v>
      </c>
      <c r="B122" s="32" t="s">
        <v>40</v>
      </c>
      <c r="C122" s="17">
        <f>200+100</f>
        <v>300</v>
      </c>
      <c r="D122" s="17"/>
    </row>
    <row r="123" spans="1:5" x14ac:dyDescent="0.3">
      <c r="A123" s="14">
        <v>907</v>
      </c>
      <c r="B123" s="32" t="s">
        <v>41</v>
      </c>
      <c r="C123" s="17">
        <v>1006.33</v>
      </c>
      <c r="D123" s="17"/>
    </row>
    <row r="124" spans="1:5" x14ac:dyDescent="0.3">
      <c r="A124" s="14">
        <v>908</v>
      </c>
      <c r="B124" s="32" t="s">
        <v>42</v>
      </c>
      <c r="C124" s="17">
        <v>337</v>
      </c>
      <c r="D124" s="17"/>
    </row>
    <row r="125" spans="1:5" hidden="1" x14ac:dyDescent="0.3">
      <c r="A125" s="14"/>
      <c r="B125" s="24"/>
      <c r="C125" s="17"/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1:4" hidden="1" x14ac:dyDescent="0.3">
      <c r="A129" s="14"/>
      <c r="B129" s="24"/>
      <c r="C129" s="17"/>
      <c r="D129" s="17"/>
    </row>
    <row r="130" spans="1:4" hidden="1" x14ac:dyDescent="0.3">
      <c r="A130" s="14"/>
      <c r="B130" s="24"/>
      <c r="C130" s="17"/>
      <c r="D130" s="17"/>
    </row>
    <row r="131" spans="1:4" hidden="1" x14ac:dyDescent="0.3">
      <c r="A131" s="14"/>
      <c r="B131" s="24"/>
      <c r="C131" s="17"/>
      <c r="D131" s="17"/>
    </row>
    <row r="132" spans="1:4" hidden="1" outlineLevel="1" x14ac:dyDescent="0.3">
      <c r="B132" s="33"/>
      <c r="D132" s="3" t="b">
        <f>D79=D80</f>
        <v>1</v>
      </c>
    </row>
    <row r="133" spans="1:4" hidden="1" collapsed="1" x14ac:dyDescent="0.3">
      <c r="B133" s="33"/>
    </row>
  </sheetData>
  <sheetProtection sheet="1" objects="1" scenarios="1"/>
  <mergeCells count="31">
    <mergeCell ref="B119:C119"/>
    <mergeCell ref="B113:C113"/>
    <mergeCell ref="B114:C114"/>
    <mergeCell ref="B115:C115"/>
    <mergeCell ref="B116:C116"/>
    <mergeCell ref="B117:C117"/>
    <mergeCell ref="B118:C118"/>
    <mergeCell ref="B93:C93"/>
    <mergeCell ref="B103:C103"/>
    <mergeCell ref="B104:C104"/>
    <mergeCell ref="B110:C110"/>
    <mergeCell ref="B111:C111"/>
    <mergeCell ref="B112:C112"/>
    <mergeCell ref="B55:C55"/>
    <mergeCell ref="B79:C79"/>
    <mergeCell ref="B81:C81"/>
    <mergeCell ref="B82:C82"/>
    <mergeCell ref="B83:C83"/>
    <mergeCell ref="B92:C92"/>
    <mergeCell ref="B20:C20"/>
    <mergeCell ref="B21:C21"/>
    <mergeCell ref="B35:C35"/>
    <mergeCell ref="B36:C36"/>
    <mergeCell ref="B43:C43"/>
    <mergeCell ref="B49:C49"/>
    <mergeCell ref="A1:D1"/>
    <mergeCell ref="A2:D2"/>
    <mergeCell ref="B4:C4"/>
    <mergeCell ref="B6:C6"/>
    <mergeCell ref="B7:C7"/>
    <mergeCell ref="B19:C19"/>
  </mergeCells>
  <pageMargins left="1.4960629921259843" right="0.70866141732283472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Ліцей3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2023-05-03T13:16:48Z</dcterms:created>
  <dcterms:modified xsi:type="dcterms:W3CDTF">2023-05-03T13:16:50Z</dcterms:modified>
</cp:coreProperties>
</file>