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ОШ\"/>
    </mc:Choice>
  </mc:AlternateContent>
  <xr:revisionPtr revIDLastSave="0" documentId="13_ncr:1_{AD52E640-7DD2-4480-9C40-CFCCF3E04A2C}" xr6:coauthVersionLast="36" xr6:coauthVersionMax="36" xr10:uidLastSave="{00000000-0000-0000-0000-000000000000}"/>
  <bookViews>
    <workbookView xWindow="0" yWindow="0" windowWidth="28800" windowHeight="12225" xr2:uid="{2155B35D-7FEC-4533-9487-CC1D556FFC6C}"/>
  </bookViews>
  <sheets>
    <sheet name="Ліцей3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J16" i="3" s="1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M15" i="3" s="1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H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G13" i="3" s="1"/>
  <c r="H13" i="3"/>
  <c r="E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K12" i="3"/>
  <c r="H12" i="3" s="1"/>
  <c r="E12" i="3" s="1"/>
  <c r="I12" i="3"/>
  <c r="F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J10" i="3" s="1"/>
  <c r="F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J9" i="3" s="1"/>
  <c r="C124" i="2"/>
  <c r="C123" i="2"/>
  <c r="C122" i="2"/>
  <c r="C120" i="2" s="1"/>
  <c r="E120" i="2" s="1"/>
  <c r="C105" i="2"/>
  <c r="E105" i="2" s="1"/>
  <c r="C94" i="2"/>
  <c r="E94" i="2" s="1"/>
  <c r="C85" i="2"/>
  <c r="C84" i="2" s="1"/>
  <c r="E84" i="2" s="1"/>
  <c r="D79" i="2"/>
  <c r="D132" i="2" s="1"/>
  <c r="C56" i="2"/>
  <c r="E56" i="2" s="1"/>
  <c r="C50" i="2"/>
  <c r="E50" i="2" s="1"/>
  <c r="C45" i="2"/>
  <c r="C44" i="2"/>
  <c r="E44" i="2" s="1"/>
  <c r="C37" i="2"/>
  <c r="E37" i="2" s="1"/>
  <c r="C24" i="2"/>
  <c r="C23" i="2"/>
  <c r="C22" i="2" s="1"/>
  <c r="E22" i="2" s="1"/>
  <c r="C9" i="2"/>
  <c r="C8" i="2" s="1"/>
  <c r="E8" i="2" s="1"/>
  <c r="D4" i="2"/>
  <c r="D75" i="2" s="1"/>
  <c r="E80" i="2" l="1"/>
  <c r="E5" i="2"/>
  <c r="AE27" i="3"/>
  <c r="BC27" i="3"/>
  <c r="K27" i="3"/>
  <c r="M12" i="3"/>
  <c r="J13" i="3"/>
  <c r="S27" i="3"/>
  <c r="AQ27" i="3"/>
  <c r="E10" i="3"/>
  <c r="G10" i="3" s="1"/>
  <c r="E16" i="3"/>
  <c r="G16" i="3" s="1"/>
  <c r="J14" i="3"/>
  <c r="E14" i="3"/>
  <c r="E9" i="3"/>
  <c r="M11" i="3"/>
  <c r="G12" i="3"/>
  <c r="J12" i="3"/>
  <c r="M14" i="3"/>
  <c r="G15" i="3"/>
  <c r="J15" i="3"/>
  <c r="G20" i="3"/>
  <c r="J20" i="3"/>
  <c r="G22" i="3"/>
  <c r="J22" i="3"/>
  <c r="G24" i="3"/>
  <c r="J24" i="3"/>
  <c r="G26" i="3"/>
  <c r="J26" i="3"/>
  <c r="I27" i="3"/>
  <c r="V27" i="3"/>
  <c r="AH27" i="3"/>
  <c r="AT27" i="3"/>
  <c r="BF27" i="3"/>
  <c r="H11" i="3"/>
  <c r="P27" i="3"/>
  <c r="AB27" i="3"/>
  <c r="AN27" i="3"/>
  <c r="AZ27" i="3"/>
  <c r="J17" i="3"/>
  <c r="M27" i="3"/>
  <c r="Y27" i="3"/>
  <c r="AK27" i="3"/>
  <c r="AW27" i="3"/>
  <c r="J19" i="3"/>
  <c r="J21" i="3"/>
  <c r="J23" i="3"/>
  <c r="J25" i="3"/>
  <c r="G14" i="3"/>
  <c r="G17" i="3"/>
  <c r="F9" i="3"/>
  <c r="F27" i="3" s="1"/>
  <c r="H18" i="3"/>
  <c r="E19" i="3"/>
  <c r="G19" i="3" s="1"/>
  <c r="E21" i="3"/>
  <c r="G21" i="3" s="1"/>
  <c r="E23" i="3"/>
  <c r="G23" i="3" s="1"/>
  <c r="E25" i="3"/>
  <c r="G25" i="3" s="1"/>
  <c r="J11" i="3" l="1"/>
  <c r="E11" i="3"/>
  <c r="G11" i="3" s="1"/>
  <c r="J18" i="3"/>
  <c r="J27" i="3" s="1"/>
  <c r="E18" i="3"/>
  <c r="H27" i="3"/>
  <c r="G9" i="3"/>
  <c r="G18" i="3" l="1"/>
  <c r="E27" i="3"/>
  <c r="G27" i="3"/>
</calcChain>
</file>

<file path=xl/sharedStrings.xml><?xml version="1.0" encoding="utf-8"?>
<sst xmlns="http://schemas.openxmlformats.org/spreadsheetml/2006/main" count="161" uniqueCount="106">
  <si>
    <t>Касові видатки Нововолинський ліцей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</si>
  <si>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</si>
  <si>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</si>
  <si>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</si>
  <si>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</si>
  <si>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</si>
  <si>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</si>
  <si>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</si>
  <si>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</si>
  <si>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</si>
  <si>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</si>
  <si>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</si>
  <si>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господарчі товари / 03,06.2023</t>
  </si>
  <si>
    <t>фарби, емаль / 03,06.2023</t>
  </si>
  <si>
    <t>електротовари / 03.2023</t>
  </si>
  <si>
    <t>сантехніка / 03.2023</t>
  </si>
  <si>
    <t>мастика / 06.2023</t>
  </si>
  <si>
    <t>будівельні матеріали / 06.2023</t>
  </si>
  <si>
    <t xml:space="preserve">Миючі засоби    </t>
  </si>
  <si>
    <t>Меблі</t>
  </si>
  <si>
    <t>Бензин</t>
  </si>
  <si>
    <t>бензин А-95 / 03,06.2023</t>
  </si>
  <si>
    <t>мастило / 06.2023</t>
  </si>
  <si>
    <t>Запчастини</t>
  </si>
  <si>
    <t xml:space="preserve">комплектуючі до компютерів / 06.2023 </t>
  </si>
  <si>
    <t>Ін.матеріали</t>
  </si>
  <si>
    <t>госп. інвентар / 03.2023</t>
  </si>
  <si>
    <t>госп. інвентар для розвитку( особл. потреби) / 04.2023</t>
  </si>
  <si>
    <t>мотокоса / 06.2023</t>
  </si>
  <si>
    <t>вогнегасники 6 шт. /  08.2023</t>
  </si>
  <si>
    <t>електролічильник трифазний / 08.2023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</si>
  <si>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</si>
  <si>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</si>
  <si>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</si>
  <si>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</si>
  <si>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</si>
  <si>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06,07.2023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</si>
  <si>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</si>
  <si>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</si>
  <si>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</si>
  <si>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</si>
  <si>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</si>
  <si>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</si>
  <si>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</si>
  <si>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</si>
  <si>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</si>
  <si>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</si>
  <si>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</si>
  <si>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</si>
  <si>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</si>
  <si>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</si>
  <si>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внесення до бази єдиного держ реєстру тех.папаспорта / 02.2023</t>
  </si>
  <si>
    <t xml:space="preserve"> обсл. системи оповіщення / 02,03,04,05,06,07,08.2023</t>
  </si>
  <si>
    <t>дослідження змивів води / 03,05.2023</t>
  </si>
  <si>
    <t>моніторинг та захист від шкідників / 03,04,05,06,07,08.2023</t>
  </si>
  <si>
    <t xml:space="preserve"> обсл. прогр. забезп. комплексу КУРС / 05.2023</t>
  </si>
  <si>
    <t xml:space="preserve"> обсл. протипожежної  системи / 05.2023</t>
  </si>
  <si>
    <t>онлайн доступ до електронних баз даних / 07.2023</t>
  </si>
  <si>
    <t>тех. обслуговування пожежної сигналізації / 07.2023</t>
  </si>
  <si>
    <t>заміна трифазного лічильника / 08.2023</t>
  </si>
  <si>
    <t>промивка системи теплопостачання / 08.2023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</si>
  <si>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</si>
  <si>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2023 р.</t>
  </si>
  <si>
    <t>на 01.10.2023 (12.10.23)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</si>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</sst>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EDF2164C-70A5-4DF9-A2EA-50619EE10C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9C87D-17ED-40F6-83A8-52A27995CF99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customWidth="1"/>
    <col min="27" max="28" width="21.140625" style="140" customWidth="1"/>
    <col min="29" max="29" width="21.5703125" style="94" customWidth="1"/>
    <col min="30" max="31" width="21.140625" style="140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61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62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63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64</v>
      </c>
      <c r="B6" s="45" t="s">
        <v>65</v>
      </c>
      <c r="C6" s="46" t="s">
        <v>66</v>
      </c>
      <c r="D6" s="47"/>
      <c r="E6" s="48" t="s">
        <v>67</v>
      </c>
      <c r="F6" s="49"/>
      <c r="G6" s="50"/>
      <c r="H6" s="48" t="s">
        <v>68</v>
      </c>
      <c r="I6" s="49"/>
      <c r="J6" s="50"/>
      <c r="K6" s="51" t="s">
        <v>69</v>
      </c>
      <c r="L6" s="52"/>
      <c r="M6" s="53"/>
      <c r="N6" s="51" t="s">
        <v>70</v>
      </c>
      <c r="O6" s="52"/>
      <c r="P6" s="53"/>
      <c r="Q6" s="51" t="s">
        <v>71</v>
      </c>
      <c r="R6" s="52"/>
      <c r="S6" s="53"/>
      <c r="T6" s="51" t="s">
        <v>72</v>
      </c>
      <c r="U6" s="52"/>
      <c r="V6" s="53"/>
      <c r="W6" s="51" t="s">
        <v>73</v>
      </c>
      <c r="X6" s="52"/>
      <c r="Y6" s="53"/>
      <c r="Z6" s="51" t="s">
        <v>74</v>
      </c>
      <c r="AA6" s="52"/>
      <c r="AB6" s="53"/>
      <c r="AC6" s="51" t="s">
        <v>75</v>
      </c>
      <c r="AD6" s="52"/>
      <c r="AE6" s="53"/>
      <c r="AF6" s="51" t="s">
        <v>76</v>
      </c>
      <c r="AG6" s="52"/>
      <c r="AH6" s="53"/>
      <c r="AI6" s="52" t="s">
        <v>77</v>
      </c>
      <c r="AJ6" s="52"/>
      <c r="AK6" s="53"/>
      <c r="AL6" s="51" t="s">
        <v>78</v>
      </c>
      <c r="AM6" s="52"/>
      <c r="AN6" s="53"/>
      <c r="AO6" s="51" t="s">
        <v>79</v>
      </c>
      <c r="AP6" s="52"/>
      <c r="AQ6" s="53"/>
      <c r="AR6" s="51" t="s">
        <v>80</v>
      </c>
      <c r="AS6" s="52"/>
      <c r="AT6" s="53"/>
      <c r="AU6" s="51" t="s">
        <v>81</v>
      </c>
      <c r="AV6" s="52"/>
      <c r="AW6" s="53"/>
      <c r="AX6" s="51" t="s">
        <v>82</v>
      </c>
      <c r="AY6" s="52"/>
      <c r="AZ6" s="53"/>
      <c r="BA6" s="54" t="s">
        <v>83</v>
      </c>
      <c r="BB6" s="55"/>
      <c r="BC6" s="56"/>
      <c r="BD6" s="54" t="s">
        <v>84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85</v>
      </c>
      <c r="F7" s="62" t="s">
        <v>86</v>
      </c>
      <c r="G7" s="63" t="s">
        <v>87</v>
      </c>
      <c r="H7" s="61" t="s">
        <v>85</v>
      </c>
      <c r="I7" s="62" t="s">
        <v>86</v>
      </c>
      <c r="J7" s="63" t="s">
        <v>87</v>
      </c>
      <c r="K7" s="64" t="s">
        <v>85</v>
      </c>
      <c r="L7" s="65" t="s">
        <v>86</v>
      </c>
      <c r="M7" s="66" t="s">
        <v>87</v>
      </c>
      <c r="N7" s="64" t="s">
        <v>85</v>
      </c>
      <c r="O7" s="65" t="s">
        <v>86</v>
      </c>
      <c r="P7" s="66" t="s">
        <v>87</v>
      </c>
      <c r="Q7" s="64" t="s">
        <v>85</v>
      </c>
      <c r="R7" s="65" t="s">
        <v>86</v>
      </c>
      <c r="S7" s="66" t="s">
        <v>87</v>
      </c>
      <c r="T7" s="64" t="s">
        <v>85</v>
      </c>
      <c r="U7" s="65" t="s">
        <v>86</v>
      </c>
      <c r="V7" s="66" t="s">
        <v>87</v>
      </c>
      <c r="W7" s="64" t="s">
        <v>85</v>
      </c>
      <c r="X7" s="65" t="s">
        <v>86</v>
      </c>
      <c r="Y7" s="66" t="s">
        <v>87</v>
      </c>
      <c r="Z7" s="64" t="s">
        <v>85</v>
      </c>
      <c r="AA7" s="65" t="s">
        <v>86</v>
      </c>
      <c r="AB7" s="66" t="s">
        <v>87</v>
      </c>
      <c r="AC7" s="64" t="s">
        <v>85</v>
      </c>
      <c r="AD7" s="65" t="s">
        <v>86</v>
      </c>
      <c r="AE7" s="66" t="s">
        <v>87</v>
      </c>
      <c r="AF7" s="64" t="s">
        <v>85</v>
      </c>
      <c r="AG7" s="65" t="s">
        <v>86</v>
      </c>
      <c r="AH7" s="66" t="s">
        <v>87</v>
      </c>
      <c r="AI7" s="64" t="s">
        <v>85</v>
      </c>
      <c r="AJ7" s="65" t="s">
        <v>86</v>
      </c>
      <c r="AK7" s="66" t="s">
        <v>87</v>
      </c>
      <c r="AL7" s="64" t="s">
        <v>85</v>
      </c>
      <c r="AM7" s="65" t="s">
        <v>86</v>
      </c>
      <c r="AN7" s="66" t="s">
        <v>87</v>
      </c>
      <c r="AO7" s="64" t="s">
        <v>85</v>
      </c>
      <c r="AP7" s="65" t="s">
        <v>86</v>
      </c>
      <c r="AQ7" s="66" t="s">
        <v>87</v>
      </c>
      <c r="AR7" s="64" t="s">
        <v>85</v>
      </c>
      <c r="AS7" s="65" t="s">
        <v>86</v>
      </c>
      <c r="AT7" s="66" t="s">
        <v>87</v>
      </c>
      <c r="AU7" s="64" t="s">
        <v>85</v>
      </c>
      <c r="AV7" s="65" t="s">
        <v>86</v>
      </c>
      <c r="AW7" s="66" t="s">
        <v>87</v>
      </c>
      <c r="AX7" s="64" t="s">
        <v>85</v>
      </c>
      <c r="AY7" s="65" t="s">
        <v>86</v>
      </c>
      <c r="AZ7" s="66" t="s">
        <v>87</v>
      </c>
      <c r="BA7" s="64" t="s">
        <v>85</v>
      </c>
      <c r="BB7" s="65" t="s">
        <v>86</v>
      </c>
      <c r="BC7" s="66" t="s">
        <v>87</v>
      </c>
      <c r="BD7" s="64" t="s">
        <v>85</v>
      </c>
      <c r="BE7" s="65" t="s">
        <v>86</v>
      </c>
      <c r="BF7" s="66" t="s">
        <v>87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105</v>
      </c>
      <c r="B9" s="133">
        <v>2111</v>
      </c>
      <c r="C9" s="82" t="s">
        <v>88</v>
      </c>
      <c r="D9" s="134"/>
      <c r="E9" s="83">
        <f>H9+AF9+AI9+AL9+AO9+AR9+AU9+AX9+BA9+BD9</f>
        <v>12106165</v>
      </c>
      <c r="F9" s="84">
        <f>I9+AG9+AJ9+AM9+AP9+AS9+AV9+AY9+BB9+BE9</f>
        <v>9144987.8499999996</v>
      </c>
      <c r="G9" s="135">
        <f>E9-F9</f>
        <v>2961177.1500000004</v>
      </c>
      <c r="H9" s="86">
        <f>K9+N9+Q9+T9+W9+Z9+AC9</f>
        <v>12060765</v>
      </c>
      <c r="I9" s="87">
        <f>L9+O9+R9+U9+X9+AA9+AD9</f>
        <v>9124029.9800000004</v>
      </c>
      <c r="J9" s="88">
        <f>H9-I9</f>
        <v>2936735.0199999996</v>
      </c>
      <c r="K9" s="89">
        <v>2614680</v>
      </c>
      <c r="L9" s="90">
        <v>1949809.53</v>
      </c>
      <c r="M9" s="91">
        <f>K9-L9</f>
        <v>664870.47</v>
      </c>
      <c r="N9" s="89">
        <v>9408800</v>
      </c>
      <c r="O9" s="90">
        <v>7159230.6399999997</v>
      </c>
      <c r="P9" s="91">
        <f>N9-O9</f>
        <v>2249569.3600000003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37285</v>
      </c>
      <c r="AA9" s="90">
        <v>14989.81</v>
      </c>
      <c r="AB9" s="91">
        <f>Z9-AA9</f>
        <v>22295.190000000002</v>
      </c>
      <c r="AC9" s="89">
        <v>0</v>
      </c>
      <c r="AD9" s="90">
        <v>0</v>
      </c>
      <c r="AE9" s="91">
        <f>AC9-AD9</f>
        <v>0</v>
      </c>
      <c r="AF9" s="89">
        <v>45400</v>
      </c>
      <c r="AG9" s="90">
        <v>20957.87</v>
      </c>
      <c r="AH9" s="91">
        <f>AF9-AG9</f>
        <v>24442.13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89</v>
      </c>
      <c r="D10" s="136"/>
      <c r="E10" s="98">
        <f t="shared" ref="E10:F26" si="0">H10+AF10+AI10+AL10+AO10+AR10+AU10+AX10+BA10+BD10</f>
        <v>2607330</v>
      </c>
      <c r="F10" s="99">
        <f t="shared" si="0"/>
        <v>1969514.8499999999</v>
      </c>
      <c r="G10" s="135">
        <f>E10-F10</f>
        <v>637815.15000000014</v>
      </c>
      <c r="H10" s="100">
        <f t="shared" ref="H10:I26" si="1">K10+N10+Q10+T10+W10+Z10+AC10</f>
        <v>2597350</v>
      </c>
      <c r="I10" s="101">
        <f t="shared" si="1"/>
        <v>1964904.1199999999</v>
      </c>
      <c r="J10" s="88">
        <f>H10-I10</f>
        <v>632445.88000000012</v>
      </c>
      <c r="K10" s="102">
        <v>558000</v>
      </c>
      <c r="L10" s="103">
        <v>416113.68000000005</v>
      </c>
      <c r="M10" s="91">
        <f>K10-L10</f>
        <v>141886.31999999995</v>
      </c>
      <c r="N10" s="102">
        <v>2031150</v>
      </c>
      <c r="O10" s="103">
        <v>1545492.66</v>
      </c>
      <c r="P10" s="91">
        <f>N10-O10</f>
        <v>485657.34000000008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8200</v>
      </c>
      <c r="AA10" s="103">
        <v>3297.7799999999997</v>
      </c>
      <c r="AB10" s="91">
        <f>Z10-AA10</f>
        <v>4902.22</v>
      </c>
      <c r="AC10" s="102">
        <v>0</v>
      </c>
      <c r="AD10" s="103">
        <v>0</v>
      </c>
      <c r="AE10" s="91">
        <f>AC10-AD10</f>
        <v>0</v>
      </c>
      <c r="AF10" s="102">
        <v>9980</v>
      </c>
      <c r="AG10" s="103">
        <v>4610.7299999999996</v>
      </c>
      <c r="AH10" s="91">
        <f>AF10-AG10</f>
        <v>5369.27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176679.34</v>
      </c>
      <c r="F11" s="99">
        <f t="shared" si="0"/>
        <v>145484.21</v>
      </c>
      <c r="G11" s="135">
        <f t="shared" ref="G11:G26" si="2">E11-F11</f>
        <v>31195.130000000005</v>
      </c>
      <c r="H11" s="100">
        <f t="shared" si="1"/>
        <v>119403</v>
      </c>
      <c r="I11" s="101">
        <f t="shared" si="1"/>
        <v>108127.67</v>
      </c>
      <c r="J11" s="88">
        <f t="shared" ref="J11:J26" si="3">H11-I11</f>
        <v>11275.330000000002</v>
      </c>
      <c r="K11" s="102">
        <f>84000-5951</f>
        <v>78049</v>
      </c>
      <c r="L11" s="103">
        <v>66773.67</v>
      </c>
      <c r="M11" s="91">
        <f t="shared" ref="M11:M26" si="4">K11-L11</f>
        <v>11275.330000000002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41354</v>
      </c>
      <c r="AD11" s="103">
        <v>41354</v>
      </c>
      <c r="AE11" s="91">
        <f t="shared" ref="AE11:AE26" si="10">AC11-AD11</f>
        <v>0</v>
      </c>
      <c r="AF11" s="102">
        <v>34500</v>
      </c>
      <c r="AG11" s="103">
        <v>14580.2</v>
      </c>
      <c r="AH11" s="91">
        <f t="shared" ref="AH11:AH26" si="11">AF11-AG11</f>
        <v>19919.8</v>
      </c>
      <c r="AI11" s="102">
        <v>22776.34</v>
      </c>
      <c r="AJ11" s="103">
        <v>22776.34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90</v>
      </c>
      <c r="D12" s="107"/>
      <c r="E12" s="98">
        <f t="shared" si="0"/>
        <v>4400</v>
      </c>
      <c r="F12" s="99">
        <f t="shared" si="0"/>
        <v>3315.14</v>
      </c>
      <c r="G12" s="85">
        <f t="shared" si="2"/>
        <v>1084.8600000000001</v>
      </c>
      <c r="H12" s="100">
        <f t="shared" si="1"/>
        <v>4400</v>
      </c>
      <c r="I12" s="101">
        <f t="shared" si="1"/>
        <v>3315.14</v>
      </c>
      <c r="J12" s="88">
        <f t="shared" si="3"/>
        <v>1084.8600000000001</v>
      </c>
      <c r="K12" s="102">
        <f>4700-300</f>
        <v>4400</v>
      </c>
      <c r="L12" s="108">
        <v>3315.14</v>
      </c>
      <c r="M12" s="91">
        <f t="shared" si="4"/>
        <v>1084.8600000000001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91</v>
      </c>
      <c r="D13" s="136"/>
      <c r="E13" s="98">
        <f t="shared" si="0"/>
        <v>578600</v>
      </c>
      <c r="F13" s="99">
        <f t="shared" si="0"/>
        <v>442600</v>
      </c>
      <c r="G13" s="135">
        <f t="shared" si="2"/>
        <v>136000</v>
      </c>
      <c r="H13" s="100">
        <f t="shared" si="1"/>
        <v>578600</v>
      </c>
      <c r="I13" s="101">
        <f t="shared" si="1"/>
        <v>442600</v>
      </c>
      <c r="J13" s="88">
        <f t="shared" si="3"/>
        <v>136000</v>
      </c>
      <c r="K13" s="102">
        <v>578600</v>
      </c>
      <c r="L13" s="103">
        <v>442600</v>
      </c>
      <c r="M13" s="91">
        <f t="shared" si="4"/>
        <v>136000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/>
      <c r="AG13" s="103">
        <v>0</v>
      </c>
      <c r="AH13" s="91">
        <f t="shared" si="11"/>
        <v>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32</v>
      </c>
      <c r="D14" s="136"/>
      <c r="E14" s="98">
        <f t="shared" si="0"/>
        <v>204147</v>
      </c>
      <c r="F14" s="99">
        <f t="shared" si="0"/>
        <v>67672.66</v>
      </c>
      <c r="G14" s="135">
        <f t="shared" si="2"/>
        <v>136474.34</v>
      </c>
      <c r="H14" s="100">
        <f t="shared" si="1"/>
        <v>204147</v>
      </c>
      <c r="I14" s="101">
        <f t="shared" si="1"/>
        <v>67672.66</v>
      </c>
      <c r="J14" s="88">
        <f t="shared" si="3"/>
        <v>136474.34</v>
      </c>
      <c r="K14" s="102">
        <f>(213700+22722)-32275</f>
        <v>204147</v>
      </c>
      <c r="L14" s="103">
        <v>67672.66</v>
      </c>
      <c r="M14" s="91">
        <f t="shared" si="4"/>
        <v>136474.34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92</v>
      </c>
      <c r="D15" s="136"/>
      <c r="E15" s="98">
        <f t="shared" si="0"/>
        <v>19000</v>
      </c>
      <c r="F15" s="99">
        <f t="shared" si="0"/>
        <v>13985.599999999999</v>
      </c>
      <c r="G15" s="135">
        <f t="shared" si="2"/>
        <v>5014.4000000000015</v>
      </c>
      <c r="H15" s="100">
        <f t="shared" si="1"/>
        <v>19000</v>
      </c>
      <c r="I15" s="101">
        <f t="shared" si="1"/>
        <v>13985.599999999999</v>
      </c>
      <c r="J15" s="88">
        <f t="shared" si="3"/>
        <v>5014.4000000000015</v>
      </c>
      <c r="K15" s="102">
        <f>24000-5000</f>
        <v>19000</v>
      </c>
      <c r="L15" s="103">
        <v>13985.599999999999</v>
      </c>
      <c r="M15" s="91">
        <f t="shared" si="4"/>
        <v>5014.4000000000015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93</v>
      </c>
      <c r="D16" s="136"/>
      <c r="E16" s="98">
        <f t="shared" si="0"/>
        <v>1638200</v>
      </c>
      <c r="F16" s="99">
        <f t="shared" si="0"/>
        <v>707141.80999999994</v>
      </c>
      <c r="G16" s="135">
        <f t="shared" si="2"/>
        <v>931058.19000000006</v>
      </c>
      <c r="H16" s="100">
        <f t="shared" si="1"/>
        <v>1632200</v>
      </c>
      <c r="I16" s="101">
        <f t="shared" si="1"/>
        <v>707141.80999999994</v>
      </c>
      <c r="J16" s="88">
        <f t="shared" si="3"/>
        <v>925058.19000000006</v>
      </c>
      <c r="K16" s="102">
        <v>1632200</v>
      </c>
      <c r="L16" s="103">
        <v>707141.80999999994</v>
      </c>
      <c r="M16" s="91">
        <f t="shared" si="4"/>
        <v>925058.19000000006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6000</v>
      </c>
      <c r="AG16" s="103">
        <v>0</v>
      </c>
      <c r="AH16" s="91">
        <f t="shared" si="11"/>
        <v>6000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94</v>
      </c>
      <c r="D17" s="136"/>
      <c r="E17" s="98">
        <f t="shared" si="0"/>
        <v>24000</v>
      </c>
      <c r="F17" s="99">
        <f t="shared" si="0"/>
        <v>16392.54</v>
      </c>
      <c r="G17" s="135">
        <f t="shared" si="2"/>
        <v>7607.4599999999991</v>
      </c>
      <c r="H17" s="100">
        <f t="shared" si="1"/>
        <v>23800</v>
      </c>
      <c r="I17" s="101">
        <f t="shared" si="1"/>
        <v>16392.54</v>
      </c>
      <c r="J17" s="88">
        <f t="shared" si="3"/>
        <v>7407.4599999999991</v>
      </c>
      <c r="K17" s="102">
        <v>23800</v>
      </c>
      <c r="L17" s="103">
        <v>16392.54</v>
      </c>
      <c r="M17" s="91">
        <f t="shared" si="4"/>
        <v>7407.4599999999991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200</v>
      </c>
      <c r="AG17" s="103">
        <v>0</v>
      </c>
      <c r="AH17" s="91">
        <f t="shared" si="11"/>
        <v>200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95</v>
      </c>
      <c r="D18" s="136"/>
      <c r="E18" s="98">
        <f t="shared" si="0"/>
        <v>153643</v>
      </c>
      <c r="F18" s="99">
        <f t="shared" si="0"/>
        <v>46772.029999999992</v>
      </c>
      <c r="G18" s="135">
        <f t="shared" si="2"/>
        <v>106870.97</v>
      </c>
      <c r="H18" s="100">
        <f t="shared" si="1"/>
        <v>153643</v>
      </c>
      <c r="I18" s="101">
        <f t="shared" si="1"/>
        <v>46772.029999999992</v>
      </c>
      <c r="J18" s="88">
        <f t="shared" si="3"/>
        <v>106870.97</v>
      </c>
      <c r="K18" s="102">
        <f>161500-7857</f>
        <v>153643</v>
      </c>
      <c r="L18" s="103">
        <v>46772.029999999992</v>
      </c>
      <c r="M18" s="91">
        <f t="shared" si="4"/>
        <v>106870.97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/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96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97</v>
      </c>
      <c r="D20" s="136"/>
      <c r="E20" s="98">
        <f t="shared" si="0"/>
        <v>8830</v>
      </c>
      <c r="F20" s="99">
        <f t="shared" si="0"/>
        <v>6623.3999999999987</v>
      </c>
      <c r="G20" s="135">
        <f t="shared" si="2"/>
        <v>2206.6000000000013</v>
      </c>
      <c r="H20" s="100">
        <f t="shared" si="1"/>
        <v>8830</v>
      </c>
      <c r="I20" s="101">
        <f t="shared" si="1"/>
        <v>6623.3999999999987</v>
      </c>
      <c r="J20" s="88">
        <f t="shared" si="3"/>
        <v>2206.6000000000013</v>
      </c>
      <c r="K20" s="102">
        <v>8830</v>
      </c>
      <c r="L20" s="103">
        <v>6623.3999999999987</v>
      </c>
      <c r="M20" s="91">
        <f t="shared" si="4"/>
        <v>2206.6000000000013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98</v>
      </c>
      <c r="D21" s="136"/>
      <c r="E21" s="98">
        <f t="shared" si="0"/>
        <v>6460</v>
      </c>
      <c r="F21" s="99">
        <f t="shared" si="0"/>
        <v>1830</v>
      </c>
      <c r="G21" s="135">
        <f t="shared" si="2"/>
        <v>4630</v>
      </c>
      <c r="H21" s="100">
        <f t="shared" si="1"/>
        <v>6460</v>
      </c>
      <c r="I21" s="101">
        <f t="shared" si="1"/>
        <v>1830</v>
      </c>
      <c r="J21" s="88">
        <f t="shared" si="3"/>
        <v>4630</v>
      </c>
      <c r="K21" s="102">
        <v>6460</v>
      </c>
      <c r="L21" s="103">
        <v>1830</v>
      </c>
      <c r="M21" s="91">
        <f t="shared" si="4"/>
        <v>4630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99</v>
      </c>
      <c r="D22" s="136"/>
      <c r="E22" s="98">
        <f t="shared" si="0"/>
        <v>20400</v>
      </c>
      <c r="F22" s="99">
        <f t="shared" si="0"/>
        <v>9100</v>
      </c>
      <c r="G22" s="135">
        <f t="shared" si="2"/>
        <v>11300</v>
      </c>
      <c r="H22" s="100">
        <f t="shared" si="1"/>
        <v>20400</v>
      </c>
      <c r="I22" s="101">
        <f t="shared" si="1"/>
        <v>9100</v>
      </c>
      <c r="J22" s="88">
        <f t="shared" si="3"/>
        <v>11300</v>
      </c>
      <c r="K22" s="102">
        <v>20400</v>
      </c>
      <c r="L22" s="103">
        <v>9100</v>
      </c>
      <c r="M22" s="91">
        <f t="shared" si="4"/>
        <v>11300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100</v>
      </c>
      <c r="D23" s="136"/>
      <c r="E23" s="98">
        <f t="shared" si="0"/>
        <v>500</v>
      </c>
      <c r="F23" s="99">
        <f t="shared" si="0"/>
        <v>488.26</v>
      </c>
      <c r="G23" s="135">
        <f t="shared" si="2"/>
        <v>11.740000000000009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500</v>
      </c>
      <c r="AG23" s="103">
        <v>488.26</v>
      </c>
      <c r="AH23" s="91">
        <f t="shared" si="11"/>
        <v>11.740000000000009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101</v>
      </c>
      <c r="D24" s="136"/>
      <c r="E24" s="98">
        <f t="shared" si="0"/>
        <v>164150</v>
      </c>
      <c r="F24" s="99">
        <f t="shared" si="0"/>
        <v>164150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164150</v>
      </c>
      <c r="AJ24" s="103">
        <v>164150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102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103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104</v>
      </c>
      <c r="B27" s="122"/>
      <c r="C27" s="122"/>
      <c r="D27" s="138"/>
      <c r="E27" s="123">
        <f t="shared" ref="E27:BB27" si="20">SUM(E9:E26)</f>
        <v>17712504.34</v>
      </c>
      <c r="F27" s="124">
        <f t="shared" si="20"/>
        <v>12740058.35</v>
      </c>
      <c r="G27" s="125">
        <f t="shared" si="20"/>
        <v>4972445.99</v>
      </c>
      <c r="H27" s="126">
        <f t="shared" si="20"/>
        <v>17428998</v>
      </c>
      <c r="I27" s="127">
        <f t="shared" si="20"/>
        <v>12512494.949999999</v>
      </c>
      <c r="J27" s="128">
        <f t="shared" si="20"/>
        <v>4916503.0499999989</v>
      </c>
      <c r="K27" s="126">
        <f t="shared" si="20"/>
        <v>5902209</v>
      </c>
      <c r="L27" s="130">
        <f t="shared" si="20"/>
        <v>3748130.06</v>
      </c>
      <c r="M27" s="131">
        <f t="shared" si="20"/>
        <v>2154078.94</v>
      </c>
      <c r="N27" s="126">
        <f t="shared" si="20"/>
        <v>11439950</v>
      </c>
      <c r="O27" s="130">
        <f t="shared" si="20"/>
        <v>8704723.2999999989</v>
      </c>
      <c r="P27" s="131">
        <f t="shared" si="20"/>
        <v>2735226.7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ref="T27:Y27" si="21">SUM(T9:T26)</f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>SUM(Z9:Z26)</f>
        <v>45485</v>
      </c>
      <c r="AA27" s="130">
        <f>SUM(AA9:AA26)</f>
        <v>18287.59</v>
      </c>
      <c r="AB27" s="131">
        <f>SUM(AB9:AB26)</f>
        <v>27197.410000000003</v>
      </c>
      <c r="AC27" s="126">
        <f t="shared" si="20"/>
        <v>41354</v>
      </c>
      <c r="AD27" s="130">
        <f t="shared" si="20"/>
        <v>41354</v>
      </c>
      <c r="AE27" s="131">
        <f t="shared" si="20"/>
        <v>0</v>
      </c>
      <c r="AF27" s="126">
        <f t="shared" si="20"/>
        <v>96580</v>
      </c>
      <c r="AG27" s="130">
        <f t="shared" si="20"/>
        <v>40637.060000000005</v>
      </c>
      <c r="AH27" s="131">
        <f t="shared" si="20"/>
        <v>55942.939999999995</v>
      </c>
      <c r="AI27" s="129">
        <f t="shared" si="20"/>
        <v>186926.34</v>
      </c>
      <c r="AJ27" s="130">
        <f t="shared" si="20"/>
        <v>186926.34</v>
      </c>
      <c r="AK27" s="131">
        <f t="shared" si="20"/>
        <v>0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ref="AO27:AT27" si="22">SUM(AO9:AO26)</f>
        <v>0</v>
      </c>
      <c r="AP27" s="130">
        <f t="shared" si="22"/>
        <v>0</v>
      </c>
      <c r="AQ27" s="131">
        <f t="shared" si="22"/>
        <v>0</v>
      </c>
      <c r="AR27" s="126">
        <f t="shared" si="22"/>
        <v>0</v>
      </c>
      <c r="AS27" s="130">
        <f t="shared" si="22"/>
        <v>0</v>
      </c>
      <c r="AT27" s="131">
        <f t="shared" si="22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1861-22B9-45C0-8C1C-E57932A5C598}">
  <sheetPr codeName="Лист6">
    <pageSetUpPr fitToPage="1"/>
  </sheetPr>
  <dimension ref="A1:O13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Ліцей3!B4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108127.67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Ліцей3!I11</f>
        <v>108127.67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idden="1" collapsed="1" x14ac:dyDescent="0.3">
      <c r="A6" s="11">
        <v>2210.1</v>
      </c>
      <c r="B6" s="12" t="s">
        <v>3</v>
      </c>
      <c r="C6" s="12"/>
      <c r="D6" s="13"/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9197.89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9197.89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f>8265+296.4</f>
        <v>8561.4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203</v>
      </c>
      <c r="B10" s="20" t="s">
        <v>6</v>
      </c>
      <c r="C10" s="17">
        <v>102.99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204</v>
      </c>
      <c r="B11" s="20" t="s">
        <v>7</v>
      </c>
      <c r="C11" s="17">
        <v>177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x14ac:dyDescent="0.3">
      <c r="A12" s="11">
        <v>205</v>
      </c>
      <c r="B12" s="20" t="s">
        <v>8</v>
      </c>
      <c r="C12" s="17">
        <v>356.5</v>
      </c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7.2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9</v>
      </c>
      <c r="C19" s="12"/>
      <c r="D19" s="13">
        <v>283.37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10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ht="21" customHeight="1" x14ac:dyDescent="0.3">
      <c r="A21" s="11">
        <v>2210.5</v>
      </c>
      <c r="B21" s="12" t="s">
        <v>11</v>
      </c>
      <c r="C21" s="12"/>
      <c r="D21" s="13">
        <v>37190.21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SUM(C23:C34)</f>
        <v>37190.21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12</v>
      </c>
      <c r="C23" s="17">
        <f>1390.21+432</f>
        <v>1822.21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502</v>
      </c>
      <c r="B24" s="20" t="s">
        <v>13</v>
      </c>
      <c r="C24" s="17">
        <f>1124+20880</f>
        <v>22004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14</v>
      </c>
      <c r="C25" s="17">
        <v>2842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505</v>
      </c>
      <c r="B26" s="20" t="s">
        <v>15</v>
      </c>
      <c r="C26" s="17">
        <v>3002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508</v>
      </c>
      <c r="B27" s="20" t="s">
        <v>16</v>
      </c>
      <c r="C27" s="17">
        <v>4000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503</v>
      </c>
      <c r="B28" s="20" t="s">
        <v>17</v>
      </c>
      <c r="C28" s="17">
        <v>3520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1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t="18" hidden="1" customHeight="1" x14ac:dyDescent="0.3">
      <c r="A35" s="11">
        <v>2210.6</v>
      </c>
      <c r="B35" s="12" t="s">
        <v>18</v>
      </c>
      <c r="C35" s="12"/>
      <c r="D35" s="13"/>
      <c r="E35" s="7"/>
      <c r="F35" s="7"/>
      <c r="G35" s="7"/>
      <c r="I35" s="7"/>
      <c r="J35" s="7"/>
      <c r="K35" s="7"/>
      <c r="M35" s="7"/>
      <c r="N35" s="7"/>
      <c r="O35" s="7"/>
    </row>
    <row r="36" spans="1:15" ht="21.75" hidden="1" customHeight="1" x14ac:dyDescent="0.3">
      <c r="A36" s="11">
        <v>2210.6999999999998</v>
      </c>
      <c r="B36" s="12" t="s">
        <v>19</v>
      </c>
      <c r="C36" s="12"/>
      <c r="D36" s="13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outlineLevel="1" x14ac:dyDescent="0.3">
      <c r="A37" s="14"/>
      <c r="B37" s="15"/>
      <c r="C37" s="16">
        <f>SUM(C38:C42)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1"/>
      <c r="B40" s="20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/>
      <c r="B41" s="20"/>
      <c r="C41" s="17"/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1"/>
      <c r="B42" s="20"/>
      <c r="C42" s="17"/>
      <c r="D42" s="17"/>
      <c r="E42" s="7"/>
      <c r="F42" s="7"/>
      <c r="G42" s="7"/>
      <c r="I42" s="7"/>
      <c r="J42" s="7"/>
      <c r="K42" s="7"/>
      <c r="M42" s="7"/>
      <c r="N42" s="7"/>
      <c r="O42" s="7"/>
    </row>
    <row r="43" spans="1:15" x14ac:dyDescent="0.3">
      <c r="A43" s="11">
        <v>2210.8000000000002</v>
      </c>
      <c r="B43" s="12" t="s">
        <v>20</v>
      </c>
      <c r="C43" s="12"/>
      <c r="D43" s="13">
        <v>4386</v>
      </c>
      <c r="E43" s="7"/>
      <c r="F43" s="7"/>
      <c r="G43" s="7"/>
      <c r="I43" s="7"/>
      <c r="J43" s="7"/>
      <c r="K43" s="7"/>
      <c r="M43" s="7"/>
      <c r="N43" s="7"/>
      <c r="O43" s="7"/>
    </row>
    <row r="44" spans="1:15" hidden="1" outlineLevel="1" x14ac:dyDescent="0.3">
      <c r="A44" s="14"/>
      <c r="B44" s="15"/>
      <c r="C44" s="16">
        <f>SUM(C45:C48)</f>
        <v>4386</v>
      </c>
      <c r="D44" s="22"/>
      <c r="E44" s="18">
        <f>D43-C44</f>
        <v>0</v>
      </c>
    </row>
    <row r="45" spans="1:15" collapsed="1" x14ac:dyDescent="0.3">
      <c r="A45" s="11">
        <v>803</v>
      </c>
      <c r="B45" s="20" t="s">
        <v>21</v>
      </c>
      <c r="C45" s="17">
        <f>3712+455</f>
        <v>4167</v>
      </c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x14ac:dyDescent="0.3">
      <c r="A46" s="11">
        <v>802</v>
      </c>
      <c r="B46" s="20" t="s">
        <v>22</v>
      </c>
      <c r="C46" s="17">
        <v>219</v>
      </c>
      <c r="D46" s="22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22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1"/>
      <c r="C48" s="17"/>
      <c r="D48" s="22"/>
      <c r="E48" s="7"/>
      <c r="F48" s="7"/>
      <c r="G48" s="7"/>
      <c r="I48" s="7"/>
      <c r="J48" s="7"/>
      <c r="K48" s="7"/>
      <c r="M48" s="7"/>
      <c r="N48" s="7"/>
      <c r="O48" s="7"/>
    </row>
    <row r="49" spans="1:15" x14ac:dyDescent="0.3">
      <c r="A49" s="11">
        <v>2210.9</v>
      </c>
      <c r="B49" s="12" t="s">
        <v>23</v>
      </c>
      <c r="C49" s="12"/>
      <c r="D49" s="13">
        <v>3000</v>
      </c>
      <c r="E49" s="7"/>
      <c r="F49" s="7"/>
      <c r="G49" s="7"/>
      <c r="I49" s="7"/>
      <c r="J49" s="7"/>
      <c r="K49" s="7"/>
      <c r="M49" s="7"/>
      <c r="N49" s="7"/>
      <c r="O49" s="7"/>
    </row>
    <row r="50" spans="1:15" hidden="1" outlineLevel="1" x14ac:dyDescent="0.3">
      <c r="A50" s="14"/>
      <c r="B50" s="15"/>
      <c r="C50" s="16">
        <f>SUM(C51:C54)</f>
        <v>3000</v>
      </c>
      <c r="D50" s="17"/>
      <c r="E50" s="18">
        <f>D49-C50</f>
        <v>0</v>
      </c>
    </row>
    <row r="51" spans="1:15" collapsed="1" x14ac:dyDescent="0.3">
      <c r="A51" s="11"/>
      <c r="B51" s="20" t="s">
        <v>24</v>
      </c>
      <c r="C51" s="17">
        <v>3000</v>
      </c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idden="1" x14ac:dyDescent="0.3">
      <c r="A52" s="11"/>
      <c r="B52" s="20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1"/>
      <c r="B53" s="20"/>
      <c r="C53" s="17"/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1"/>
      <c r="B54" s="21"/>
      <c r="C54" s="17"/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x14ac:dyDescent="0.3">
      <c r="A55" s="11">
        <v>2211.9</v>
      </c>
      <c r="B55" s="12" t="s">
        <v>25</v>
      </c>
      <c r="C55" s="12"/>
      <c r="D55" s="13">
        <v>54070.2</v>
      </c>
      <c r="E55" s="7"/>
      <c r="F55" s="7"/>
      <c r="G55" s="7"/>
      <c r="I55" s="7"/>
      <c r="J55" s="7"/>
      <c r="K55" s="7"/>
      <c r="M55" s="7"/>
      <c r="N55" s="7"/>
      <c r="O55" s="7"/>
    </row>
    <row r="56" spans="1:15" hidden="1" outlineLevel="1" x14ac:dyDescent="0.3">
      <c r="A56" s="14"/>
      <c r="B56" s="15"/>
      <c r="C56" s="16">
        <f>SUM(C57:C75)</f>
        <v>54070.2</v>
      </c>
      <c r="D56" s="17"/>
      <c r="E56" s="18">
        <f>D55-C56</f>
        <v>0</v>
      </c>
    </row>
    <row r="57" spans="1:15" collapsed="1" x14ac:dyDescent="0.3">
      <c r="A57" s="23">
        <v>904</v>
      </c>
      <c r="B57" s="20" t="s">
        <v>26</v>
      </c>
      <c r="C57" s="17">
        <v>777</v>
      </c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x14ac:dyDescent="0.3">
      <c r="A58" s="23">
        <v>909</v>
      </c>
      <c r="B58" s="20" t="s">
        <v>27</v>
      </c>
      <c r="C58" s="17">
        <v>41354</v>
      </c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x14ac:dyDescent="0.3">
      <c r="A59" s="23">
        <v>911</v>
      </c>
      <c r="B59" s="24" t="s">
        <v>28</v>
      </c>
      <c r="C59" s="17">
        <v>4998</v>
      </c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x14ac:dyDescent="0.3">
      <c r="A60" s="23">
        <v>916</v>
      </c>
      <c r="B60" s="20" t="s">
        <v>29</v>
      </c>
      <c r="C60" s="17">
        <v>3790</v>
      </c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x14ac:dyDescent="0.3">
      <c r="A61" s="23">
        <v>915</v>
      </c>
      <c r="B61" s="20" t="s">
        <v>30</v>
      </c>
      <c r="C61" s="17">
        <v>3151.2</v>
      </c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4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7"/>
      <c r="B75" s="25"/>
      <c r="D75" s="3" t="b">
        <f>D4=D5</f>
        <v>1</v>
      </c>
      <c r="E75" s="7"/>
      <c r="F75" s="7"/>
      <c r="G75" s="7"/>
      <c r="I75" s="7"/>
      <c r="J75" s="7"/>
      <c r="K75" s="7"/>
      <c r="M75" s="7"/>
      <c r="N75" s="7"/>
      <c r="O75" s="7"/>
    </row>
    <row r="76" spans="1:15" collapsed="1" x14ac:dyDescent="0.3">
      <c r="A76" s="7"/>
      <c r="B76" s="7"/>
      <c r="D76" s="26" t="s">
        <v>31</v>
      </c>
      <c r="E76" s="7"/>
      <c r="F76" s="7"/>
      <c r="G76" s="7"/>
      <c r="I76" s="7"/>
      <c r="J76" s="7"/>
      <c r="K76" s="7"/>
      <c r="M76" s="7"/>
      <c r="N76" s="7"/>
      <c r="O76" s="7"/>
    </row>
    <row r="77" spans="1:15" x14ac:dyDescent="0.3">
      <c r="A77" s="7"/>
      <c r="B77" s="7"/>
      <c r="D77" s="26" t="s">
        <v>31</v>
      </c>
      <c r="E77" s="7"/>
      <c r="F77" s="7"/>
      <c r="G77" s="7"/>
      <c r="I77" s="7"/>
      <c r="J77" s="7"/>
      <c r="K77" s="7"/>
      <c r="M77" s="7"/>
      <c r="N77" s="7"/>
      <c r="O77" s="7"/>
    </row>
    <row r="78" spans="1:15" x14ac:dyDescent="0.3">
      <c r="D78" s="26" t="s">
        <v>31</v>
      </c>
      <c r="E78" s="7"/>
      <c r="F78" s="7"/>
      <c r="G78" s="7"/>
      <c r="I78" s="7"/>
      <c r="J78" s="7"/>
      <c r="K78" s="7"/>
      <c r="M78" s="7"/>
      <c r="N78" s="7"/>
      <c r="O78" s="7"/>
    </row>
    <row r="79" spans="1:15" ht="42.75" customHeight="1" x14ac:dyDescent="0.3">
      <c r="A79" s="4">
        <v>2240</v>
      </c>
      <c r="B79" s="5" t="s">
        <v>32</v>
      </c>
      <c r="C79" s="5"/>
      <c r="D79" s="6">
        <f>SUM(D81:D119)</f>
        <v>67672.659999999989</v>
      </c>
    </row>
    <row r="80" spans="1:15" ht="31.5" hidden="1" customHeight="1" outlineLevel="1" x14ac:dyDescent="0.3">
      <c r="A80" s="27">
        <v>2240</v>
      </c>
      <c r="B80" s="27"/>
      <c r="C80" s="9"/>
      <c r="D80" s="9">
        <f>Ліцей3!I14</f>
        <v>67672.66</v>
      </c>
      <c r="E80" s="10" t="b">
        <f>D80=D79</f>
        <v>1</v>
      </c>
      <c r="F80" s="7"/>
      <c r="G80" s="7"/>
      <c r="I80" s="7"/>
      <c r="J80" s="7"/>
      <c r="K80" s="7"/>
      <c r="M80" s="7"/>
      <c r="N80" s="7"/>
      <c r="O80" s="7"/>
    </row>
    <row r="81" spans="1:5" collapsed="1" x14ac:dyDescent="0.3">
      <c r="A81" s="14">
        <v>2240.1</v>
      </c>
      <c r="B81" s="12" t="s">
        <v>33</v>
      </c>
      <c r="C81" s="12"/>
      <c r="D81" s="13">
        <v>1208</v>
      </c>
    </row>
    <row r="82" spans="1:5" x14ac:dyDescent="0.3">
      <c r="A82" s="14">
        <v>2240.1999999999998</v>
      </c>
      <c r="B82" s="28" t="s">
        <v>34</v>
      </c>
      <c r="C82" s="29"/>
      <c r="D82" s="13">
        <v>26011</v>
      </c>
    </row>
    <row r="83" spans="1:5" ht="20.25" customHeight="1" x14ac:dyDescent="0.3">
      <c r="A83" s="14">
        <v>2240.3000000000002</v>
      </c>
      <c r="B83" s="28" t="s">
        <v>35</v>
      </c>
      <c r="C83" s="29"/>
      <c r="D83" s="13">
        <v>1650.3</v>
      </c>
    </row>
    <row r="84" spans="1:5" hidden="1" outlineLevel="1" x14ac:dyDescent="0.3">
      <c r="A84" s="14"/>
      <c r="B84" s="15"/>
      <c r="C84" s="16">
        <f>SUM(C85:C91)</f>
        <v>1650.3</v>
      </c>
      <c r="D84" s="17"/>
      <c r="E84" s="18">
        <f>D83-C84</f>
        <v>0</v>
      </c>
    </row>
    <row r="85" spans="1:5" collapsed="1" x14ac:dyDescent="0.3">
      <c r="A85" s="14">
        <v>301</v>
      </c>
      <c r="B85" s="20" t="s">
        <v>36</v>
      </c>
      <c r="C85" s="17">
        <f>1009.8+640.5</f>
        <v>1650.3</v>
      </c>
      <c r="D85" s="17"/>
    </row>
    <row r="86" spans="1:5" hidden="1" x14ac:dyDescent="0.3">
      <c r="A86" s="14"/>
      <c r="B86" s="20"/>
      <c r="C86" s="17"/>
      <c r="D86" s="17"/>
    </row>
    <row r="87" spans="1:5" hidden="1" x14ac:dyDescent="0.3">
      <c r="A87" s="14"/>
      <c r="B87" s="20"/>
      <c r="C87" s="17"/>
      <c r="D87" s="17"/>
    </row>
    <row r="88" spans="1:5" hidden="1" x14ac:dyDescent="0.3">
      <c r="A88" s="14"/>
      <c r="B88" s="20"/>
      <c r="C88" s="17"/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14"/>
      <c r="C91" s="17"/>
      <c r="D91" s="17"/>
    </row>
    <row r="92" spans="1:5" hidden="1" x14ac:dyDescent="0.3">
      <c r="A92" s="14">
        <v>2240.4</v>
      </c>
      <c r="B92" s="28" t="s">
        <v>37</v>
      </c>
      <c r="C92" s="29"/>
      <c r="D92" s="13"/>
    </row>
    <row r="93" spans="1:5" hidden="1" x14ac:dyDescent="0.3">
      <c r="A93" s="14">
        <v>2240.5</v>
      </c>
      <c r="B93" s="28" t="s">
        <v>38</v>
      </c>
      <c r="C93" s="29"/>
      <c r="D93" s="13"/>
    </row>
    <row r="94" spans="1:5" hidden="1" outlineLevel="1" x14ac:dyDescent="0.3">
      <c r="A94" s="14"/>
      <c r="B94" s="15"/>
      <c r="C94" s="16">
        <f>SUM(C95:C102)</f>
        <v>0</v>
      </c>
      <c r="D94" s="17"/>
      <c r="E94" s="18">
        <f>D93-C94</f>
        <v>0</v>
      </c>
    </row>
    <row r="95" spans="1:5" hidden="1" collapsed="1" x14ac:dyDescent="0.3">
      <c r="A95" s="14"/>
      <c r="B95" s="24"/>
      <c r="C95" s="17"/>
      <c r="D95" s="17"/>
    </row>
    <row r="96" spans="1:5" ht="17.25" hidden="1" customHeight="1" x14ac:dyDescent="0.3">
      <c r="A96" s="14"/>
      <c r="B96" s="24"/>
      <c r="C96" s="17"/>
      <c r="D96" s="17"/>
    </row>
    <row r="97" spans="1:15" ht="17.25" hidden="1" customHeight="1" x14ac:dyDescent="0.3">
      <c r="A97" s="14"/>
      <c r="B97" s="20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4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/>
      <c r="B101" s="20"/>
      <c r="C101" s="17"/>
      <c r="D101" s="17"/>
    </row>
    <row r="102" spans="1:15" hidden="1" x14ac:dyDescent="0.3">
      <c r="A102" s="14"/>
      <c r="B102" s="20"/>
      <c r="C102" s="17"/>
      <c r="D102" s="17"/>
    </row>
    <row r="103" spans="1:15" hidden="1" x14ac:dyDescent="0.3">
      <c r="A103" s="14">
        <v>2240.6</v>
      </c>
      <c r="B103" s="28" t="s">
        <v>39</v>
      </c>
      <c r="C103" s="29"/>
      <c r="D103" s="13"/>
    </row>
    <row r="104" spans="1:15" hidden="1" x14ac:dyDescent="0.3">
      <c r="A104" s="14">
        <v>2240.6999999999998</v>
      </c>
      <c r="B104" s="28" t="s">
        <v>40</v>
      </c>
      <c r="C104" s="29"/>
      <c r="D104" s="13"/>
    </row>
    <row r="105" spans="1:15" hidden="1" outlineLevel="1" x14ac:dyDescent="0.3">
      <c r="A105" s="14"/>
      <c r="B105" s="15"/>
      <c r="C105" s="16">
        <f>SUM(C106:C109)</f>
        <v>0</v>
      </c>
      <c r="D105" s="17"/>
      <c r="E105" s="18">
        <f>D104-C105</f>
        <v>0</v>
      </c>
    </row>
    <row r="106" spans="1:15" hidden="1" collapsed="1" x14ac:dyDescent="0.3">
      <c r="A106" s="11"/>
      <c r="B106" s="20"/>
      <c r="C106" s="17"/>
      <c r="D106" s="17"/>
      <c r="E106" s="7"/>
      <c r="F106" s="7"/>
      <c r="G106" s="7"/>
      <c r="I106" s="7"/>
      <c r="J106" s="7"/>
      <c r="K106" s="7"/>
      <c r="M106" s="7"/>
      <c r="N106" s="7"/>
      <c r="O106" s="7"/>
    </row>
    <row r="107" spans="1:15" hidden="1" x14ac:dyDescent="0.3">
      <c r="A107" s="11"/>
      <c r="B107" s="20"/>
      <c r="C107" s="17"/>
      <c r="D107" s="17"/>
      <c r="E107" s="7"/>
      <c r="F107" s="7"/>
      <c r="G107" s="7"/>
      <c r="I107" s="7"/>
      <c r="J107" s="7"/>
      <c r="K107" s="7"/>
      <c r="M107" s="7"/>
      <c r="N107" s="7"/>
      <c r="O107" s="7"/>
    </row>
    <row r="108" spans="1:15" hidden="1" x14ac:dyDescent="0.3">
      <c r="A108" s="11"/>
      <c r="B108" s="20"/>
      <c r="C108" s="17"/>
      <c r="D108" s="17"/>
      <c r="E108" s="7"/>
      <c r="F108" s="7"/>
      <c r="G108" s="7"/>
      <c r="I108" s="7"/>
      <c r="J108" s="7"/>
      <c r="K108" s="7"/>
      <c r="M108" s="7"/>
      <c r="N108" s="7"/>
      <c r="O108" s="7"/>
    </row>
    <row r="109" spans="1:15" hidden="1" x14ac:dyDescent="0.3">
      <c r="A109" s="11"/>
      <c r="B109" s="21"/>
      <c r="C109" s="17"/>
      <c r="D109" s="17"/>
      <c r="E109" s="7"/>
      <c r="F109" s="7"/>
      <c r="G109" s="7"/>
      <c r="I109" s="7"/>
      <c r="J109" s="7"/>
      <c r="K109" s="7"/>
      <c r="M109" s="7"/>
      <c r="N109" s="7"/>
      <c r="O109" s="7"/>
    </row>
    <row r="110" spans="1:15" x14ac:dyDescent="0.3">
      <c r="A110" s="14">
        <v>2240.8000000000002</v>
      </c>
      <c r="B110" s="28" t="s">
        <v>41</v>
      </c>
      <c r="C110" s="29"/>
      <c r="D110" s="13">
        <v>2333.25</v>
      </c>
    </row>
    <row r="111" spans="1:15" x14ac:dyDescent="0.3">
      <c r="A111" s="14">
        <v>2240.9</v>
      </c>
      <c r="B111" s="28" t="s">
        <v>42</v>
      </c>
      <c r="C111" s="29"/>
      <c r="D111" s="13">
        <v>1423.1</v>
      </c>
    </row>
    <row r="112" spans="1:15" hidden="1" x14ac:dyDescent="0.3">
      <c r="A112" s="14">
        <v>2241.1</v>
      </c>
      <c r="B112" s="28" t="s">
        <v>43</v>
      </c>
      <c r="C112" s="29"/>
      <c r="D112" s="13"/>
    </row>
    <row r="113" spans="1:5" ht="17.25" hidden="1" customHeight="1" x14ac:dyDescent="0.3">
      <c r="A113" s="14">
        <v>2241.1999999999998</v>
      </c>
      <c r="B113" s="28" t="s">
        <v>44</v>
      </c>
      <c r="C113" s="29"/>
      <c r="D113" s="13"/>
    </row>
    <row r="114" spans="1:5" ht="21" customHeight="1" x14ac:dyDescent="0.3">
      <c r="A114" s="14">
        <v>2241.3000000000002</v>
      </c>
      <c r="B114" s="28" t="s">
        <v>45</v>
      </c>
      <c r="C114" s="29"/>
      <c r="D114" s="13">
        <v>4233</v>
      </c>
    </row>
    <row r="115" spans="1:5" hidden="1" x14ac:dyDescent="0.3">
      <c r="A115" s="14">
        <v>2241.4</v>
      </c>
      <c r="B115" s="28" t="s">
        <v>46</v>
      </c>
      <c r="C115" s="29"/>
      <c r="D115" s="13"/>
    </row>
    <row r="116" spans="1:5" ht="17.25" hidden="1" customHeight="1" x14ac:dyDescent="0.3">
      <c r="A116" s="14">
        <v>2241.5</v>
      </c>
      <c r="B116" s="28" t="s">
        <v>47</v>
      </c>
      <c r="C116" s="29"/>
      <c r="D116" s="13"/>
    </row>
    <row r="117" spans="1:5" hidden="1" x14ac:dyDescent="0.3">
      <c r="A117" s="14">
        <v>2241.6</v>
      </c>
      <c r="B117" s="30" t="s">
        <v>48</v>
      </c>
      <c r="C117" s="29"/>
      <c r="D117" s="13"/>
    </row>
    <row r="118" spans="1:5" ht="38.25" hidden="1" customHeight="1" x14ac:dyDescent="0.3">
      <c r="A118" s="14">
        <v>2241.6999999999998</v>
      </c>
      <c r="B118" s="28" t="s">
        <v>49</v>
      </c>
      <c r="C118" s="29"/>
      <c r="D118" s="13"/>
    </row>
    <row r="119" spans="1:5" ht="21.75" customHeight="1" x14ac:dyDescent="0.3">
      <c r="A119" s="14">
        <v>2241.9</v>
      </c>
      <c r="B119" s="28" t="s">
        <v>50</v>
      </c>
      <c r="C119" s="29"/>
      <c r="D119" s="13">
        <v>30814.01</v>
      </c>
    </row>
    <row r="120" spans="1:5" hidden="1" outlineLevel="1" x14ac:dyDescent="0.3">
      <c r="A120" s="14"/>
      <c r="B120" s="15"/>
      <c r="C120" s="16">
        <f>SUM(C121:C131)</f>
        <v>30814.01</v>
      </c>
      <c r="D120" s="31"/>
      <c r="E120" s="18">
        <f>D119-C120</f>
        <v>0</v>
      </c>
    </row>
    <row r="121" spans="1:5" ht="37.5" collapsed="1" x14ac:dyDescent="0.3">
      <c r="A121" s="14">
        <v>903</v>
      </c>
      <c r="B121" s="32" t="s">
        <v>51</v>
      </c>
      <c r="C121" s="17">
        <v>3900</v>
      </c>
      <c r="D121" s="17"/>
    </row>
    <row r="122" spans="1:5" ht="37.5" x14ac:dyDescent="0.3">
      <c r="A122" s="14">
        <v>902</v>
      </c>
      <c r="B122" s="32" t="s">
        <v>52</v>
      </c>
      <c r="C122" s="17">
        <f>200+100+100+100+100+100+100</f>
        <v>800</v>
      </c>
      <c r="D122" s="17"/>
    </row>
    <row r="123" spans="1:5" x14ac:dyDescent="0.3">
      <c r="A123" s="14">
        <v>907</v>
      </c>
      <c r="B123" s="32" t="s">
        <v>53</v>
      </c>
      <c r="C123" s="17">
        <f>1006.33+544.06</f>
        <v>1550.3899999999999</v>
      </c>
      <c r="D123" s="17"/>
    </row>
    <row r="124" spans="1:5" ht="37.5" x14ac:dyDescent="0.3">
      <c r="A124" s="14">
        <v>908</v>
      </c>
      <c r="B124" s="32" t="s">
        <v>54</v>
      </c>
      <c r="C124" s="17">
        <f>337+356.3+356.3+356.3+356.3+356.3</f>
        <v>2118.5</v>
      </c>
      <c r="D124" s="17"/>
    </row>
    <row r="125" spans="1:5" x14ac:dyDescent="0.3">
      <c r="A125" s="14">
        <v>919</v>
      </c>
      <c r="B125" s="32" t="s">
        <v>55</v>
      </c>
      <c r="C125" s="17">
        <v>2636.37</v>
      </c>
      <c r="D125" s="17"/>
    </row>
    <row r="126" spans="1:5" x14ac:dyDescent="0.3">
      <c r="A126" s="14">
        <v>923</v>
      </c>
      <c r="B126" s="32" t="s">
        <v>56</v>
      </c>
      <c r="C126" s="17">
        <v>6630</v>
      </c>
      <c r="D126" s="17"/>
    </row>
    <row r="127" spans="1:5" x14ac:dyDescent="0.3">
      <c r="A127" s="14">
        <v>925</v>
      </c>
      <c r="B127" s="24" t="s">
        <v>57</v>
      </c>
      <c r="C127" s="17">
        <v>468</v>
      </c>
      <c r="D127" s="17"/>
    </row>
    <row r="128" spans="1:5" x14ac:dyDescent="0.3">
      <c r="A128" s="14">
        <v>923</v>
      </c>
      <c r="B128" s="24" t="s">
        <v>58</v>
      </c>
      <c r="C128" s="17">
        <v>4350</v>
      </c>
      <c r="D128" s="17"/>
    </row>
    <row r="129" spans="1:4" x14ac:dyDescent="0.3">
      <c r="A129" s="14">
        <v>926</v>
      </c>
      <c r="B129" s="24" t="s">
        <v>59</v>
      </c>
      <c r="C129" s="17">
        <v>626.79999999999995</v>
      </c>
      <c r="D129" s="17"/>
    </row>
    <row r="130" spans="1:4" x14ac:dyDescent="0.3">
      <c r="A130" s="14">
        <v>927</v>
      </c>
      <c r="B130" s="24" t="s">
        <v>60</v>
      </c>
      <c r="C130" s="17">
        <v>7733.95</v>
      </c>
      <c r="D130" s="17"/>
    </row>
    <row r="131" spans="1:4" hidden="1" x14ac:dyDescent="0.3">
      <c r="A131" s="14"/>
      <c r="B131" s="24"/>
      <c r="C131" s="17"/>
      <c r="D131" s="17"/>
    </row>
    <row r="132" spans="1:4" hidden="1" outlineLevel="1" x14ac:dyDescent="0.3">
      <c r="B132" s="33"/>
      <c r="D132" s="3" t="b">
        <f>D79=D80</f>
        <v>1</v>
      </c>
    </row>
    <row r="133" spans="1:4" hidden="1" collapsed="1" x14ac:dyDescent="0.3">
      <c r="B133" s="33"/>
    </row>
  </sheetData>
  <sheetProtection sheet="1" objects="1" scenarios="1"/>
  <mergeCells count="31">
    <mergeCell ref="B119:C119"/>
    <mergeCell ref="B113:C113"/>
    <mergeCell ref="B114:C114"/>
    <mergeCell ref="B115:C115"/>
    <mergeCell ref="B116:C116"/>
    <mergeCell ref="B117:C117"/>
    <mergeCell ref="B118:C118"/>
    <mergeCell ref="B93:C93"/>
    <mergeCell ref="B103:C103"/>
    <mergeCell ref="B104:C104"/>
    <mergeCell ref="B110:C110"/>
    <mergeCell ref="B111:C111"/>
    <mergeCell ref="B112:C112"/>
    <mergeCell ref="B55:C55"/>
    <mergeCell ref="B79:C79"/>
    <mergeCell ref="B81:C81"/>
    <mergeCell ref="B82:C82"/>
    <mergeCell ref="B83:C83"/>
    <mergeCell ref="B92:C92"/>
    <mergeCell ref="B20:C20"/>
    <mergeCell ref="B21:C21"/>
    <mergeCell ref="B35:C35"/>
    <mergeCell ref="B36:C36"/>
    <mergeCell ref="B43:C43"/>
    <mergeCell ref="B49:C49"/>
    <mergeCell ref="A1:D1"/>
    <mergeCell ref="A2:D2"/>
    <mergeCell ref="B4:C4"/>
    <mergeCell ref="B6:C6"/>
    <mergeCell ref="B7:C7"/>
    <mergeCell ref="B19:C19"/>
  </mergeCells>
  <pageMargins left="1.4960629921259843" right="0.70866141732283472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Ліцей3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2023-10-24T13:02:13Z</dcterms:created>
  <dcterms:modified xsi:type="dcterms:W3CDTF">2023-10-24T13:02:14Z</dcterms:modified>
</cp:coreProperties>
</file>