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58950756-7548-4F51-8379-ACE418BD6E9A}" xr6:coauthVersionLast="36" xr6:coauthVersionMax="36" xr10:uidLastSave="{00000000-0000-0000-0000-000000000000}"/>
  <bookViews>
    <workbookView xWindow="0" yWindow="0" windowWidth="28800" windowHeight="12225" xr2:uid="{ED5DCEB6-E66B-4A81-BA75-88805753DA1F}"/>
  </bookViews>
  <sheets>
    <sheet name="Ліцей3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/>
  <c r="G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F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E21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F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E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F14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E13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J11" i="3" s="1"/>
  <c r="E11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F10" i="3"/>
  <c r="BI9" i="3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H9" i="3"/>
  <c r="E9" i="3"/>
  <c r="C132" i="2"/>
  <c r="C127" i="2"/>
  <c r="C126" i="2"/>
  <c r="C125" i="2"/>
  <c r="C123" i="2"/>
  <c r="C122" i="2"/>
  <c r="E122" i="2" s="1"/>
  <c r="D116" i="2"/>
  <c r="C107" i="2"/>
  <c r="E107" i="2" s="1"/>
  <c r="C97" i="2"/>
  <c r="C96" i="2" s="1"/>
  <c r="E96" i="2" s="1"/>
  <c r="C84" i="2"/>
  <c r="E84" i="2" s="1"/>
  <c r="D81" i="2"/>
  <c r="D79" i="2"/>
  <c r="D137" i="2" s="1"/>
  <c r="C56" i="2"/>
  <c r="E56" i="2" s="1"/>
  <c r="C50" i="2"/>
  <c r="E50" i="2" s="1"/>
  <c r="C45" i="2"/>
  <c r="C44" i="2"/>
  <c r="E44" i="2" s="1"/>
  <c r="C37" i="2"/>
  <c r="E37" i="2" s="1"/>
  <c r="D35" i="2"/>
  <c r="D4" i="2" s="1"/>
  <c r="E4" i="2" s="1"/>
  <c r="C28" i="2"/>
  <c r="C24" i="2"/>
  <c r="C23" i="2"/>
  <c r="E22" i="2"/>
  <c r="C22" i="2"/>
  <c r="C10" i="2"/>
  <c r="C9" i="2"/>
  <c r="C8" i="2"/>
  <c r="E8" i="2" s="1"/>
  <c r="D7" i="2"/>
  <c r="D6" i="2"/>
  <c r="E79" i="2" l="1"/>
  <c r="E80" i="2"/>
  <c r="S27" i="3"/>
  <c r="AQ27" i="3"/>
  <c r="AE27" i="3"/>
  <c r="G10" i="3"/>
  <c r="J14" i="3"/>
  <c r="J17" i="3"/>
  <c r="M27" i="3"/>
  <c r="Y27" i="3"/>
  <c r="AK27" i="3"/>
  <c r="AW27" i="3"/>
  <c r="BI27" i="3"/>
  <c r="J10" i="3"/>
  <c r="G11" i="3"/>
  <c r="E17" i="3"/>
  <c r="G17" i="3" s="1"/>
  <c r="J22" i="3"/>
  <c r="J23" i="3"/>
  <c r="J25" i="3"/>
  <c r="G26" i="3"/>
  <c r="G18" i="3"/>
  <c r="G22" i="3"/>
  <c r="J26" i="3"/>
  <c r="BC27" i="3"/>
  <c r="G14" i="3"/>
  <c r="E15" i="3"/>
  <c r="G15" i="3" s="1"/>
  <c r="J18" i="3"/>
  <c r="G19" i="3"/>
  <c r="E25" i="3"/>
  <c r="G25" i="3" s="1"/>
  <c r="J12" i="3"/>
  <c r="E12" i="3"/>
  <c r="G12" i="3" s="1"/>
  <c r="J20" i="3"/>
  <c r="E20" i="3"/>
  <c r="G20" i="3" s="1"/>
  <c r="H27" i="3"/>
  <c r="J16" i="3"/>
  <c r="E16" i="3"/>
  <c r="G16" i="3" s="1"/>
  <c r="J24" i="3"/>
  <c r="E24" i="3"/>
  <c r="G24" i="3" s="1"/>
  <c r="I27" i="3"/>
  <c r="F9" i="3"/>
  <c r="F27" i="3" s="1"/>
  <c r="V27" i="3"/>
  <c r="AH27" i="3"/>
  <c r="AT27" i="3"/>
  <c r="BF27" i="3"/>
  <c r="G13" i="3"/>
  <c r="G21" i="3"/>
  <c r="J9" i="3"/>
  <c r="E5" i="2"/>
  <c r="D75" i="2"/>
  <c r="J27" i="3" l="1"/>
  <c r="E27" i="3"/>
  <c r="G9" i="3"/>
  <c r="G27" i="3" s="1"/>
</calcChain>
</file>

<file path=xl/sharedStrings.xml><?xml version="1.0" encoding="utf-8"?>
<sst xmlns="http://schemas.openxmlformats.org/spreadsheetml/2006/main" count="178" uniqueCount="120">
  <si>
    <t>Касові видатки Нововолинський ліцей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</si>
  <si>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</si>
  <si>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</si>
  <si>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</si>
  <si>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</si>
  <si>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</si>
  <si>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</si>
  <si>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</si>
  <si>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</si>
  <si>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</si>
  <si>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</si>
  <si>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05,07.2024</t>
  </si>
  <si>
    <t>буд.мат / 05,07.2024</t>
  </si>
  <si>
    <t>сантехніка / 05.2024</t>
  </si>
  <si>
    <t>фарба, емаль / 06.2024</t>
  </si>
  <si>
    <t>емульсія / 06.2024</t>
  </si>
  <si>
    <t>госп.тов / 07.2024</t>
  </si>
  <si>
    <t>лак / 07.2024</t>
  </si>
  <si>
    <t>ел.тов. / 07.2024</t>
  </si>
  <si>
    <t xml:space="preserve">Миючі засоби    </t>
  </si>
  <si>
    <t>Меблі</t>
  </si>
  <si>
    <t>шафи для документів, столи письмові / 07.2024</t>
  </si>
  <si>
    <t>Бензин</t>
  </si>
  <si>
    <t>бензин А-95 / 04.2024</t>
  </si>
  <si>
    <t>бензин А-95 / 06.2024</t>
  </si>
  <si>
    <t>Запчастини</t>
  </si>
  <si>
    <t>Ін.матеріали</t>
  </si>
  <si>
    <t>дошка для крейд 2 шт / 05.2024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</si>
  <si>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</si>
  <si>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</si>
  <si>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</si>
  <si>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</si>
  <si>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</si>
  <si>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</si>
  <si>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</si>
  <si>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</si>
  <si>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</si>
  <si>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</si>
  <si>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</si>
  <si>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</si>
  <si>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</si>
  <si>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</si>
  <si>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</si>
  <si>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підручників /10.2024</t>
  </si>
  <si>
    <t>доставка підручн / 11.2024</t>
  </si>
  <si>
    <t>Оренда приміщень</t>
  </si>
  <si>
    <t>Поточний ремонт</t>
  </si>
  <si>
    <t>пот.рем.санвузла / 09/11.2024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</si>
  <si>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</si>
  <si>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</si>
  <si>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</si>
  <si>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</si>
  <si>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</si>
  <si>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</si>
  <si>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</si>
  <si>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</si>
  <si>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</si>
  <si>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</si>
  <si>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</si>
  <si>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</si>
  <si>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</si>
  <si>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</si>
  <si>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</si>
  <si>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</si>
  <si>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</si>
  <si>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</si>
  <si>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</si>
  <si>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відключення та підключення ел.ліч. / 04.2024</t>
  </si>
  <si>
    <t>навчання з підготовки  населення до національного спротиву / 07.2024</t>
  </si>
  <si>
    <t>зрізення та кронування дерев / 07.2024</t>
  </si>
  <si>
    <t>промивка системи опалення / 08.2024</t>
  </si>
  <si>
    <t>тех.діагн. вогнегас. / 09.2024</t>
  </si>
  <si>
    <t>тех. підтримка веб.рес.Медок</t>
  </si>
  <si>
    <t>регенерація катриджа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</si>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</sst>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4" fontId="3" fillId="0" borderId="0" xfId="1" applyNumberFormat="1" applyFont="1"/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3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30791896-7BCA-4156-82B1-88F442FEF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4E97-1419-4FAF-83BF-EAD8F5A0D03D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customWidth="1"/>
    <col min="18" max="19" width="21.140625" style="143" customWidth="1"/>
    <col min="20" max="20" width="21.5703125" style="97" customWidth="1"/>
    <col min="21" max="22" width="21.140625" style="143" customWidth="1"/>
    <col min="23" max="23" width="21.5703125" style="97" customWidth="1"/>
    <col min="24" max="25" width="21.140625" style="143" customWidth="1"/>
    <col min="26" max="26" width="21.5703125" style="97" customWidth="1"/>
    <col min="27" max="28" width="21.140625" style="143" customWidth="1"/>
    <col min="29" max="29" width="21.5703125" style="97" hidden="1" customWidth="1"/>
    <col min="30" max="31" width="21.140625" style="143" hidden="1" customWidth="1"/>
    <col min="32" max="32" width="21.5703125" style="97" hidden="1" customWidth="1"/>
    <col min="33" max="34" width="21.140625" style="143" hidden="1" customWidth="1"/>
    <col min="35" max="35" width="18.140625" style="97" customWidth="1"/>
    <col min="36" max="37" width="17.85546875" style="143" customWidth="1"/>
    <col min="38" max="38" width="20.5703125" style="143" customWidth="1"/>
    <col min="39" max="40" width="22.7109375" style="143" customWidth="1"/>
    <col min="41" max="41" width="21.140625" style="97" customWidth="1"/>
    <col min="42" max="43" width="20.85546875" style="143" customWidth="1"/>
    <col min="44" max="44" width="21.5703125" style="97" customWidth="1"/>
    <col min="45" max="46" width="21.140625" style="143" customWidth="1"/>
    <col min="47" max="47" width="21.5703125" style="97" customWidth="1"/>
    <col min="48" max="49" width="21.140625" style="143" customWidth="1"/>
    <col min="50" max="50" width="21.5703125" style="97" customWidth="1"/>
    <col min="51" max="52" width="21.140625" style="143" customWidth="1"/>
    <col min="53" max="53" width="21.5703125" style="97" customWidth="1"/>
    <col min="54" max="55" width="21.140625" style="143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59" width="22" style="97" hidden="1" customWidth="1"/>
    <col min="60" max="60" width="20" style="143" hidden="1" customWidth="1"/>
    <col min="61" max="61" width="18.28515625" style="143" hidden="1" customWidth="1"/>
    <col min="62" max="63" width="18.140625" style="143" customWidth="1"/>
    <col min="64" max="64" width="14.28515625" style="97" customWidth="1"/>
    <col min="65" max="67" width="18.140625" style="143" customWidth="1"/>
    <col min="68" max="69" width="14.28515625" style="97" customWidth="1"/>
    <col min="70" max="16384" width="9.140625" style="97"/>
  </cols>
  <sheetData>
    <row r="1" spans="1:68" s="41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40"/>
      <c r="J1" s="40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J1" s="39"/>
      <c r="AK1" s="39"/>
      <c r="AL1" s="39"/>
      <c r="AM1" s="40"/>
      <c r="AN1" s="40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H1" s="39"/>
      <c r="BI1" s="39"/>
      <c r="BJ1" s="39"/>
      <c r="BK1" s="40"/>
      <c r="BM1" s="39"/>
      <c r="BN1" s="39"/>
      <c r="BO1" s="40"/>
    </row>
    <row r="2" spans="1:68" s="41" customFormat="1" ht="12.75" customHeight="1" x14ac:dyDescent="0.35">
      <c r="A2" s="37"/>
      <c r="B2" s="42" t="s">
        <v>74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</row>
    <row r="3" spans="1:68" s="41" customFormat="1" ht="38.25" customHeight="1" x14ac:dyDescent="0.35">
      <c r="A3" s="3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</row>
    <row r="4" spans="1:68" s="41" customFormat="1" ht="25.5" customHeight="1" x14ac:dyDescent="0.35">
      <c r="A4" s="37"/>
      <c r="B4" s="43" t="s">
        <v>75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</row>
    <row r="5" spans="1:68" s="37" customFormat="1" ht="18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76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G5" s="46"/>
      <c r="AI5" s="45"/>
      <c r="AL5" s="45"/>
      <c r="AM5" s="45"/>
      <c r="AN5" s="45"/>
      <c r="AO5" s="45"/>
      <c r="AR5" s="45"/>
      <c r="AU5" s="45"/>
      <c r="AX5" s="45"/>
      <c r="BA5" s="45"/>
      <c r="BD5" s="45"/>
      <c r="BG5" s="45"/>
      <c r="BJ5" s="45"/>
      <c r="BK5" s="45"/>
      <c r="BL5" s="45"/>
      <c r="BN5" s="45"/>
      <c r="BO5" s="45"/>
      <c r="BP5" s="45"/>
    </row>
    <row r="6" spans="1:68" s="41" customFormat="1" ht="52.5" customHeight="1" thickBot="1" x14ac:dyDescent="0.3">
      <c r="A6" s="47" t="s">
        <v>77</v>
      </c>
      <c r="B6" s="48" t="s">
        <v>78</v>
      </c>
      <c r="C6" s="49" t="s">
        <v>79</v>
      </c>
      <c r="D6" s="50"/>
      <c r="E6" s="51" t="s">
        <v>80</v>
      </c>
      <c r="F6" s="52"/>
      <c r="G6" s="53"/>
      <c r="H6" s="51" t="s">
        <v>81</v>
      </c>
      <c r="I6" s="52"/>
      <c r="J6" s="53"/>
      <c r="K6" s="54" t="s">
        <v>82</v>
      </c>
      <c r="L6" s="55"/>
      <c r="M6" s="56"/>
      <c r="N6" s="54" t="s">
        <v>83</v>
      </c>
      <c r="O6" s="55"/>
      <c r="P6" s="56"/>
      <c r="Q6" s="54" t="s">
        <v>84</v>
      </c>
      <c r="R6" s="55"/>
      <c r="S6" s="56"/>
      <c r="T6" s="54" t="s">
        <v>85</v>
      </c>
      <c r="U6" s="55"/>
      <c r="V6" s="56"/>
      <c r="W6" s="54" t="s">
        <v>86</v>
      </c>
      <c r="X6" s="55"/>
      <c r="Y6" s="56"/>
      <c r="Z6" s="54" t="s">
        <v>87</v>
      </c>
      <c r="AA6" s="55"/>
      <c r="AB6" s="56"/>
      <c r="AC6" s="54" t="s">
        <v>88</v>
      </c>
      <c r="AD6" s="55"/>
      <c r="AE6" s="56"/>
      <c r="AF6" s="54" t="s">
        <v>89</v>
      </c>
      <c r="AG6" s="55"/>
      <c r="AH6" s="56"/>
      <c r="AI6" s="54" t="s">
        <v>90</v>
      </c>
      <c r="AJ6" s="55"/>
      <c r="AK6" s="56"/>
      <c r="AL6" s="55" t="s">
        <v>91</v>
      </c>
      <c r="AM6" s="55"/>
      <c r="AN6" s="56"/>
      <c r="AO6" s="54" t="s">
        <v>92</v>
      </c>
      <c r="AP6" s="55"/>
      <c r="AQ6" s="56"/>
      <c r="AR6" s="54" t="s">
        <v>93</v>
      </c>
      <c r="AS6" s="55"/>
      <c r="AT6" s="56"/>
      <c r="AU6" s="54" t="s">
        <v>94</v>
      </c>
      <c r="AV6" s="55"/>
      <c r="AW6" s="56"/>
      <c r="AX6" s="54" t="s">
        <v>95</v>
      </c>
      <c r="AY6" s="55"/>
      <c r="AZ6" s="56"/>
      <c r="BA6" s="54" t="s">
        <v>96</v>
      </c>
      <c r="BB6" s="55"/>
      <c r="BC6" s="56"/>
      <c r="BD6" s="57" t="s">
        <v>97</v>
      </c>
      <c r="BE6" s="58"/>
      <c r="BF6" s="59"/>
      <c r="BG6" s="57" t="s">
        <v>98</v>
      </c>
      <c r="BH6" s="58"/>
      <c r="BI6" s="59"/>
    </row>
    <row r="7" spans="1:68" s="41" customFormat="1" ht="49.5" customHeight="1" thickBot="1" x14ac:dyDescent="0.3">
      <c r="A7" s="60"/>
      <c r="B7" s="61"/>
      <c r="C7" s="62"/>
      <c r="D7" s="63"/>
      <c r="E7" s="64" t="s">
        <v>99</v>
      </c>
      <c r="F7" s="65" t="s">
        <v>100</v>
      </c>
      <c r="G7" s="66" t="s">
        <v>101</v>
      </c>
      <c r="H7" s="64" t="s">
        <v>99</v>
      </c>
      <c r="I7" s="65" t="s">
        <v>100</v>
      </c>
      <c r="J7" s="66" t="s">
        <v>101</v>
      </c>
      <c r="K7" s="67" t="s">
        <v>99</v>
      </c>
      <c r="L7" s="68" t="s">
        <v>100</v>
      </c>
      <c r="M7" s="69" t="s">
        <v>101</v>
      </c>
      <c r="N7" s="67" t="s">
        <v>99</v>
      </c>
      <c r="O7" s="68" t="s">
        <v>100</v>
      </c>
      <c r="P7" s="69" t="s">
        <v>101</v>
      </c>
      <c r="Q7" s="67" t="s">
        <v>99</v>
      </c>
      <c r="R7" s="68" t="s">
        <v>100</v>
      </c>
      <c r="S7" s="69" t="s">
        <v>101</v>
      </c>
      <c r="T7" s="67" t="s">
        <v>99</v>
      </c>
      <c r="U7" s="68" t="s">
        <v>100</v>
      </c>
      <c r="V7" s="69" t="s">
        <v>101</v>
      </c>
      <c r="W7" s="67" t="s">
        <v>99</v>
      </c>
      <c r="X7" s="68" t="s">
        <v>100</v>
      </c>
      <c r="Y7" s="69" t="s">
        <v>101</v>
      </c>
      <c r="Z7" s="67" t="s">
        <v>99</v>
      </c>
      <c r="AA7" s="68" t="s">
        <v>100</v>
      </c>
      <c r="AB7" s="69" t="s">
        <v>101</v>
      </c>
      <c r="AC7" s="67" t="s">
        <v>99</v>
      </c>
      <c r="AD7" s="68" t="s">
        <v>100</v>
      </c>
      <c r="AE7" s="69" t="s">
        <v>101</v>
      </c>
      <c r="AF7" s="67" t="s">
        <v>99</v>
      </c>
      <c r="AG7" s="68" t="s">
        <v>100</v>
      </c>
      <c r="AH7" s="69" t="s">
        <v>101</v>
      </c>
      <c r="AI7" s="67" t="s">
        <v>99</v>
      </c>
      <c r="AJ7" s="68" t="s">
        <v>100</v>
      </c>
      <c r="AK7" s="69" t="s">
        <v>101</v>
      </c>
      <c r="AL7" s="67" t="s">
        <v>99</v>
      </c>
      <c r="AM7" s="68" t="s">
        <v>100</v>
      </c>
      <c r="AN7" s="69" t="s">
        <v>101</v>
      </c>
      <c r="AO7" s="67" t="s">
        <v>99</v>
      </c>
      <c r="AP7" s="68" t="s">
        <v>100</v>
      </c>
      <c r="AQ7" s="69" t="s">
        <v>101</v>
      </c>
      <c r="AR7" s="67" t="s">
        <v>99</v>
      </c>
      <c r="AS7" s="68" t="s">
        <v>100</v>
      </c>
      <c r="AT7" s="69" t="s">
        <v>101</v>
      </c>
      <c r="AU7" s="67" t="s">
        <v>99</v>
      </c>
      <c r="AV7" s="68" t="s">
        <v>100</v>
      </c>
      <c r="AW7" s="69" t="s">
        <v>101</v>
      </c>
      <c r="AX7" s="67" t="s">
        <v>99</v>
      </c>
      <c r="AY7" s="68" t="s">
        <v>100</v>
      </c>
      <c r="AZ7" s="69" t="s">
        <v>101</v>
      </c>
      <c r="BA7" s="67" t="s">
        <v>99</v>
      </c>
      <c r="BB7" s="68" t="s">
        <v>100</v>
      </c>
      <c r="BC7" s="69" t="s">
        <v>101</v>
      </c>
      <c r="BD7" s="67" t="s">
        <v>99</v>
      </c>
      <c r="BE7" s="68" t="s">
        <v>100</v>
      </c>
      <c r="BF7" s="69" t="s">
        <v>101</v>
      </c>
      <c r="BG7" s="67" t="s">
        <v>99</v>
      </c>
      <c r="BH7" s="68" t="s">
        <v>100</v>
      </c>
      <c r="BI7" s="69" t="s">
        <v>101</v>
      </c>
    </row>
    <row r="8" spans="1:68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5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9</v>
      </c>
      <c r="AH8" s="80">
        <v>9</v>
      </c>
      <c r="AI8" s="79">
        <v>10</v>
      </c>
      <c r="AJ8" s="80">
        <v>11</v>
      </c>
      <c r="AK8" s="80">
        <v>12</v>
      </c>
      <c r="AL8" s="81">
        <v>13</v>
      </c>
      <c r="AM8" s="82">
        <v>14</v>
      </c>
      <c r="AN8" s="82">
        <v>15</v>
      </c>
      <c r="AO8" s="81">
        <v>16</v>
      </c>
      <c r="AP8" s="82">
        <v>17</v>
      </c>
      <c r="AQ8" s="82">
        <v>18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79">
        <v>10</v>
      </c>
      <c r="BB8" s="80">
        <v>9</v>
      </c>
      <c r="BC8" s="80">
        <v>9</v>
      </c>
      <c r="BD8" s="81">
        <v>19</v>
      </c>
      <c r="BE8" s="82">
        <v>20</v>
      </c>
      <c r="BF8" s="82">
        <v>21</v>
      </c>
      <c r="BG8" s="81">
        <v>19</v>
      </c>
      <c r="BH8" s="82">
        <v>20</v>
      </c>
      <c r="BI8" s="82">
        <v>21</v>
      </c>
    </row>
    <row r="9" spans="1:68" ht="18.75" customHeight="1" x14ac:dyDescent="0.2">
      <c r="A9" s="84" t="s">
        <v>119</v>
      </c>
      <c r="B9" s="135">
        <v>2111</v>
      </c>
      <c r="C9" s="85" t="s">
        <v>102</v>
      </c>
      <c r="D9" s="136"/>
      <c r="E9" s="86">
        <f t="shared" ref="E9:F26" si="0">H9+AI9+AL9+AO9+AX9+BA9+AR9+AU9+BD9+BG9</f>
        <v>13559913.99</v>
      </c>
      <c r="F9" s="87">
        <f t="shared" si="0"/>
        <v>13400782.890000001</v>
      </c>
      <c r="G9" s="137">
        <f>E9-F9</f>
        <v>159131.09999999963</v>
      </c>
      <c r="H9" s="89">
        <f>K9+N9+Q9+T9+W9+Z9+AC9+AF9</f>
        <v>13475233.99</v>
      </c>
      <c r="I9" s="90">
        <f>L9+O9+R9+U9+X9+AA9+AD9+AG9</f>
        <v>13336803.470000001</v>
      </c>
      <c r="J9" s="91">
        <f>H9-I9</f>
        <v>138430.51999999955</v>
      </c>
      <c r="K9" s="92">
        <v>2884170</v>
      </c>
      <c r="L9" s="93">
        <v>2749391.84</v>
      </c>
      <c r="M9" s="94">
        <f>K9-L9</f>
        <v>134778.16000000015</v>
      </c>
      <c r="N9" s="92">
        <v>10548433.99</v>
      </c>
      <c r="O9" s="93">
        <v>10548433.99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42630</v>
      </c>
      <c r="AA9" s="93">
        <v>38977.64</v>
      </c>
      <c r="AB9" s="94">
        <f>Z9-AA9</f>
        <v>3652.3600000000006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2">
        <v>84680</v>
      </c>
      <c r="AJ9" s="93">
        <v>63979.42</v>
      </c>
      <c r="AK9" s="94">
        <f>AI9-AJ9</f>
        <v>20700.580000000002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2">
        <v>0</v>
      </c>
      <c r="BH9" s="93">
        <v>0</v>
      </c>
      <c r="BI9" s="94">
        <f>BG9-BH9</f>
        <v>0</v>
      </c>
      <c r="BJ9" s="97"/>
      <c r="BK9" s="97"/>
      <c r="BM9" s="97"/>
      <c r="BN9" s="97"/>
      <c r="BO9" s="97"/>
    </row>
    <row r="10" spans="1:68" ht="18.75" customHeight="1" x14ac:dyDescent="0.2">
      <c r="A10" s="98"/>
      <c r="B10" s="99">
        <v>2120</v>
      </c>
      <c r="C10" s="100" t="s">
        <v>103</v>
      </c>
      <c r="D10" s="138"/>
      <c r="E10" s="101">
        <f t="shared" si="0"/>
        <v>2863374.82</v>
      </c>
      <c r="F10" s="102">
        <f t="shared" si="0"/>
        <v>2836823.2899999996</v>
      </c>
      <c r="G10" s="137">
        <f>E10-F10</f>
        <v>26551.530000000261</v>
      </c>
      <c r="H10" s="103">
        <f t="shared" ref="H10:I26" si="1">K10+N10+Q10+T10+W10+Z10+AC10+AF10</f>
        <v>2844744.82</v>
      </c>
      <c r="I10" s="104">
        <f t="shared" si="1"/>
        <v>2822920.26</v>
      </c>
      <c r="J10" s="91">
        <f>H10-I10</f>
        <v>21824.560000000056</v>
      </c>
      <c r="K10" s="105">
        <v>579910</v>
      </c>
      <c r="L10" s="106">
        <v>558860.37</v>
      </c>
      <c r="M10" s="94">
        <f>K10-L10</f>
        <v>21049.630000000005</v>
      </c>
      <c r="N10" s="105">
        <v>2255484.8199999998</v>
      </c>
      <c r="O10" s="106">
        <v>2255484.8199999998</v>
      </c>
      <c r="P10" s="94">
        <f>N10-O10</f>
        <v>0</v>
      </c>
      <c r="Q10" s="105">
        <v>0</v>
      </c>
      <c r="R10" s="106">
        <v>0</v>
      </c>
      <c r="S10" s="94">
        <f>Q10-R10</f>
        <v>0</v>
      </c>
      <c r="T10" s="105">
        <v>0</v>
      </c>
      <c r="U10" s="106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9350</v>
      </c>
      <c r="AA10" s="106">
        <v>8575.07</v>
      </c>
      <c r="AB10" s="94">
        <f>Z10-AA10</f>
        <v>774.93000000000029</v>
      </c>
      <c r="AC10" s="105">
        <v>0</v>
      </c>
      <c r="AD10" s="106">
        <v>0</v>
      </c>
      <c r="AE10" s="94">
        <f>AC10-AD10</f>
        <v>0</v>
      </c>
      <c r="AF10" s="105">
        <v>0</v>
      </c>
      <c r="AG10" s="106">
        <v>0</v>
      </c>
      <c r="AH10" s="94">
        <f>AF10-AG10</f>
        <v>0</v>
      </c>
      <c r="AI10" s="105">
        <v>18630</v>
      </c>
      <c r="AJ10" s="106">
        <v>13903.03</v>
      </c>
      <c r="AK10" s="94">
        <f>AI10-AJ10</f>
        <v>4726.9699999999993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>
        <v>0</v>
      </c>
      <c r="AQ10" s="94">
        <f>AO10-AP10</f>
        <v>0</v>
      </c>
      <c r="AR10" s="105">
        <v>0</v>
      </c>
      <c r="AS10" s="106">
        <v>0</v>
      </c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105">
        <v>0</v>
      </c>
      <c r="BH10" s="106">
        <v>0</v>
      </c>
      <c r="BI10" s="94">
        <f>BG10-BH10</f>
        <v>0</v>
      </c>
      <c r="BJ10" s="97"/>
      <c r="BK10" s="97"/>
      <c r="BM10" s="97"/>
      <c r="BN10" s="97"/>
      <c r="BO10" s="97"/>
    </row>
    <row r="11" spans="1:68" ht="18.75" customHeight="1" x14ac:dyDescent="0.2">
      <c r="A11" s="98"/>
      <c r="B11" s="99">
        <v>2210</v>
      </c>
      <c r="C11" s="100" t="s">
        <v>2</v>
      </c>
      <c r="D11" s="138"/>
      <c r="E11" s="101">
        <f t="shared" si="0"/>
        <v>436921.4</v>
      </c>
      <c r="F11" s="102">
        <f t="shared" si="0"/>
        <v>436915.24</v>
      </c>
      <c r="G11" s="137">
        <f t="shared" ref="G11:G26" si="2">E11-F11</f>
        <v>6.1600000000325963</v>
      </c>
      <c r="H11" s="103">
        <f t="shared" si="1"/>
        <v>335390</v>
      </c>
      <c r="I11" s="104">
        <f t="shared" si="1"/>
        <v>335383.83999999997</v>
      </c>
      <c r="J11" s="91">
        <f t="shared" ref="J11:J26" si="3">H11-I11</f>
        <v>6.1600000000325963</v>
      </c>
      <c r="K11" s="105">
        <v>94700</v>
      </c>
      <c r="L11" s="106">
        <v>94693.84</v>
      </c>
      <c r="M11" s="94">
        <f t="shared" ref="M11:M26" si="4">K11-L11</f>
        <v>6.1600000000034925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5">
        <v>24155.599999999999</v>
      </c>
      <c r="U11" s="106">
        <v>24155.599999999999</v>
      </c>
      <c r="V11" s="94">
        <f t="shared" ref="V11:V26" si="7">T11-U11</f>
        <v>0</v>
      </c>
      <c r="W11" s="107">
        <v>216534.39999999999</v>
      </c>
      <c r="X11" s="108">
        <v>216534.39999999999</v>
      </c>
      <c r="Y11" s="94">
        <f t="shared" ref="Y11:Y26" si="8">W11-X11</f>
        <v>0</v>
      </c>
      <c r="Z11" s="105">
        <v>0</v>
      </c>
      <c r="AA11" s="106">
        <v>0</v>
      </c>
      <c r="AB11" s="94">
        <f t="shared" ref="AB11:AB26" si="9">Z11-AA11</f>
        <v>0</v>
      </c>
      <c r="AC11" s="105">
        <v>0</v>
      </c>
      <c r="AD11" s="106">
        <v>0</v>
      </c>
      <c r="AE11" s="94">
        <f t="shared" ref="AE11:AE26" si="10">AC11-AD11</f>
        <v>0</v>
      </c>
      <c r="AF11" s="105">
        <v>0</v>
      </c>
      <c r="AG11" s="106">
        <v>0</v>
      </c>
      <c r="AH11" s="94">
        <f t="shared" ref="AH11:AH26" si="11">AF11-AG11</f>
        <v>0</v>
      </c>
      <c r="AI11" s="105">
        <v>38194</v>
      </c>
      <c r="AJ11" s="106">
        <v>38194</v>
      </c>
      <c r="AK11" s="94">
        <f t="shared" ref="AK11:AK26" si="12">AI11-AJ11</f>
        <v>0</v>
      </c>
      <c r="AL11" s="105">
        <v>63337.4</v>
      </c>
      <c r="AM11" s="106">
        <v>63337.4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0</v>
      </c>
      <c r="AS11" s="106">
        <v>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105">
        <v>0</v>
      </c>
      <c r="BH11" s="106">
        <v>0</v>
      </c>
      <c r="BI11" s="94">
        <f t="shared" ref="BI11:BI26" si="20">BG11-BH11</f>
        <v>0</v>
      </c>
      <c r="BJ11" s="97"/>
      <c r="BK11" s="97"/>
      <c r="BM11" s="97"/>
      <c r="BN11" s="97"/>
      <c r="BO11" s="97"/>
    </row>
    <row r="12" spans="1:68" ht="18.75" customHeight="1" x14ac:dyDescent="0.2">
      <c r="A12" s="98"/>
      <c r="B12" s="99">
        <v>2220</v>
      </c>
      <c r="C12" s="109" t="s">
        <v>104</v>
      </c>
      <c r="D12" s="110"/>
      <c r="E12" s="101">
        <f t="shared" si="0"/>
        <v>2100</v>
      </c>
      <c r="F12" s="102">
        <f t="shared" si="0"/>
        <v>2100</v>
      </c>
      <c r="G12" s="88">
        <f t="shared" si="2"/>
        <v>0</v>
      </c>
      <c r="H12" s="103">
        <f t="shared" si="1"/>
        <v>2100</v>
      </c>
      <c r="I12" s="104">
        <f t="shared" si="1"/>
        <v>2100</v>
      </c>
      <c r="J12" s="91">
        <f t="shared" si="3"/>
        <v>0</v>
      </c>
      <c r="K12" s="105">
        <v>2100</v>
      </c>
      <c r="L12" s="111">
        <v>2100</v>
      </c>
      <c r="M12" s="94">
        <f t="shared" si="4"/>
        <v>0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5">
        <v>0</v>
      </c>
      <c r="U12" s="111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105">
        <v>0</v>
      </c>
      <c r="BH12" s="111">
        <v>0</v>
      </c>
      <c r="BI12" s="94">
        <f t="shared" si="20"/>
        <v>0</v>
      </c>
      <c r="BJ12" s="97"/>
      <c r="BK12" s="97"/>
      <c r="BM12" s="97"/>
      <c r="BN12" s="97"/>
      <c r="BO12" s="97"/>
    </row>
    <row r="13" spans="1:68" ht="18.75" customHeight="1" x14ac:dyDescent="0.2">
      <c r="A13" s="98"/>
      <c r="B13" s="99">
        <v>2230</v>
      </c>
      <c r="C13" s="100" t="s">
        <v>105</v>
      </c>
      <c r="D13" s="138"/>
      <c r="E13" s="101">
        <f t="shared" si="0"/>
        <v>1454890</v>
      </c>
      <c r="F13" s="102">
        <f t="shared" si="0"/>
        <v>1111320</v>
      </c>
      <c r="G13" s="137">
        <f t="shared" si="2"/>
        <v>343570</v>
      </c>
      <c r="H13" s="103">
        <f t="shared" si="1"/>
        <v>1454890</v>
      </c>
      <c r="I13" s="104">
        <f t="shared" si="1"/>
        <v>1111320</v>
      </c>
      <c r="J13" s="91">
        <f t="shared" si="3"/>
        <v>343570</v>
      </c>
      <c r="K13" s="105">
        <v>1085100</v>
      </c>
      <c r="L13" s="106">
        <v>926688</v>
      </c>
      <c r="M13" s="94">
        <f t="shared" si="4"/>
        <v>158412</v>
      </c>
      <c r="N13" s="105">
        <v>0</v>
      </c>
      <c r="O13" s="106">
        <v>0</v>
      </c>
      <c r="P13" s="94">
        <f t="shared" si="5"/>
        <v>0</v>
      </c>
      <c r="Q13" s="105">
        <v>369790</v>
      </c>
      <c r="R13" s="106">
        <v>184632</v>
      </c>
      <c r="S13" s="94">
        <f t="shared" si="6"/>
        <v>185158</v>
      </c>
      <c r="T13" s="105">
        <v>0</v>
      </c>
      <c r="U13" s="106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>
        <v>0</v>
      </c>
      <c r="AG13" s="106">
        <v>0</v>
      </c>
      <c r="AH13" s="94">
        <f t="shared" si="11"/>
        <v>0</v>
      </c>
      <c r="AI13" s="105">
        <v>0</v>
      </c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105">
        <v>0</v>
      </c>
      <c r="BH13" s="106">
        <v>0</v>
      </c>
      <c r="BI13" s="94">
        <f t="shared" si="20"/>
        <v>0</v>
      </c>
      <c r="BJ13" s="97"/>
      <c r="BK13" s="97"/>
      <c r="BM13" s="97"/>
      <c r="BN13" s="97"/>
      <c r="BO13" s="97"/>
    </row>
    <row r="14" spans="1:68" ht="18.75" customHeight="1" x14ac:dyDescent="0.2">
      <c r="A14" s="98"/>
      <c r="B14" s="99">
        <v>2240</v>
      </c>
      <c r="C14" s="100" t="s">
        <v>33</v>
      </c>
      <c r="D14" s="138"/>
      <c r="E14" s="101">
        <f t="shared" si="0"/>
        <v>485300</v>
      </c>
      <c r="F14" s="102">
        <f t="shared" si="0"/>
        <v>484683.71</v>
      </c>
      <c r="G14" s="137">
        <f t="shared" si="2"/>
        <v>616.28999999997905</v>
      </c>
      <c r="H14" s="103">
        <f t="shared" si="1"/>
        <v>485300</v>
      </c>
      <c r="I14" s="104">
        <f t="shared" si="1"/>
        <v>484683.71</v>
      </c>
      <c r="J14" s="91">
        <f t="shared" si="3"/>
        <v>616.28999999997905</v>
      </c>
      <c r="K14" s="105">
        <v>485300</v>
      </c>
      <c r="L14" s="106">
        <v>484683.71</v>
      </c>
      <c r="M14" s="94">
        <f t="shared" si="4"/>
        <v>616.28999999997905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5">
        <v>0</v>
      </c>
      <c r="U14" s="106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105">
        <v>0</v>
      </c>
      <c r="BH14" s="106">
        <v>0</v>
      </c>
      <c r="BI14" s="94">
        <f t="shared" si="20"/>
        <v>0</v>
      </c>
      <c r="BJ14" s="97"/>
      <c r="BK14" s="97"/>
      <c r="BM14" s="97"/>
      <c r="BN14" s="97"/>
      <c r="BO14" s="97"/>
    </row>
    <row r="15" spans="1:68" ht="18.75" customHeight="1" x14ac:dyDescent="0.2">
      <c r="A15" s="98"/>
      <c r="B15" s="99">
        <v>2250</v>
      </c>
      <c r="C15" s="100" t="s">
        <v>106</v>
      </c>
      <c r="D15" s="138"/>
      <c r="E15" s="101">
        <f t="shared" si="0"/>
        <v>12360</v>
      </c>
      <c r="F15" s="102">
        <f t="shared" si="0"/>
        <v>12356</v>
      </c>
      <c r="G15" s="137">
        <f t="shared" si="2"/>
        <v>4</v>
      </c>
      <c r="H15" s="103">
        <f t="shared" si="1"/>
        <v>12360</v>
      </c>
      <c r="I15" s="104">
        <f t="shared" si="1"/>
        <v>12356</v>
      </c>
      <c r="J15" s="91">
        <f t="shared" si="3"/>
        <v>4</v>
      </c>
      <c r="K15" s="105">
        <v>12360</v>
      </c>
      <c r="L15" s="106">
        <v>12356</v>
      </c>
      <c r="M15" s="94">
        <f t="shared" si="4"/>
        <v>4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5">
        <v>0</v>
      </c>
      <c r="U15" s="106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105">
        <v>0</v>
      </c>
      <c r="BH15" s="106">
        <v>0</v>
      </c>
      <c r="BI15" s="94">
        <f t="shared" si="20"/>
        <v>0</v>
      </c>
      <c r="BJ15" s="97"/>
      <c r="BK15" s="97"/>
      <c r="BM15" s="97"/>
      <c r="BN15" s="97"/>
      <c r="BO15" s="97"/>
    </row>
    <row r="16" spans="1:68" ht="18.75" customHeight="1" x14ac:dyDescent="0.2">
      <c r="A16" s="98"/>
      <c r="B16" s="99">
        <v>2271</v>
      </c>
      <c r="C16" s="100" t="s">
        <v>107</v>
      </c>
      <c r="D16" s="138"/>
      <c r="E16" s="101">
        <f t="shared" si="0"/>
        <v>1700810</v>
      </c>
      <c r="F16" s="102">
        <f t="shared" si="0"/>
        <v>1691904.46</v>
      </c>
      <c r="G16" s="137">
        <f t="shared" si="2"/>
        <v>8905.5400000000373</v>
      </c>
      <c r="H16" s="103">
        <f t="shared" si="1"/>
        <v>1691910</v>
      </c>
      <c r="I16" s="104">
        <f t="shared" si="1"/>
        <v>1691904.46</v>
      </c>
      <c r="J16" s="91">
        <f t="shared" si="3"/>
        <v>5.5400000000372529</v>
      </c>
      <c r="K16" s="105">
        <v>1691910</v>
      </c>
      <c r="L16" s="106">
        <v>1691904.46</v>
      </c>
      <c r="M16" s="94">
        <f t="shared" si="4"/>
        <v>5.5400000000372529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5">
        <v>0</v>
      </c>
      <c r="U16" s="106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0</v>
      </c>
      <c r="AG16" s="106">
        <v>0</v>
      </c>
      <c r="AH16" s="94">
        <f t="shared" si="11"/>
        <v>0</v>
      </c>
      <c r="AI16" s="105">
        <v>8900</v>
      </c>
      <c r="AJ16" s="106">
        <v>0</v>
      </c>
      <c r="AK16" s="94">
        <f t="shared" si="12"/>
        <v>8900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105">
        <v>0</v>
      </c>
      <c r="BH16" s="106">
        <v>0</v>
      </c>
      <c r="BI16" s="94">
        <f t="shared" si="20"/>
        <v>0</v>
      </c>
      <c r="BJ16" s="97"/>
      <c r="BK16" s="97"/>
      <c r="BM16" s="97"/>
      <c r="BN16" s="97"/>
      <c r="BO16" s="97"/>
    </row>
    <row r="17" spans="1:67" ht="18.75" customHeight="1" x14ac:dyDescent="0.2">
      <c r="A17" s="98"/>
      <c r="B17" s="99">
        <v>2272</v>
      </c>
      <c r="C17" s="100" t="s">
        <v>108</v>
      </c>
      <c r="D17" s="138"/>
      <c r="E17" s="101">
        <f t="shared" si="0"/>
        <v>47230</v>
      </c>
      <c r="F17" s="102">
        <f t="shared" si="0"/>
        <v>40277.18</v>
      </c>
      <c r="G17" s="137">
        <f t="shared" si="2"/>
        <v>6952.82</v>
      </c>
      <c r="H17" s="103">
        <f t="shared" si="1"/>
        <v>47230</v>
      </c>
      <c r="I17" s="104">
        <f t="shared" si="1"/>
        <v>40277.18</v>
      </c>
      <c r="J17" s="91">
        <f t="shared" si="3"/>
        <v>6952.82</v>
      </c>
      <c r="K17" s="105">
        <v>47230</v>
      </c>
      <c r="L17" s="106">
        <v>40277.18</v>
      </c>
      <c r="M17" s="94">
        <f t="shared" si="4"/>
        <v>6952.82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5">
        <v>0</v>
      </c>
      <c r="U17" s="106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105">
        <v>0</v>
      </c>
      <c r="BH17" s="106">
        <v>0</v>
      </c>
      <c r="BI17" s="94">
        <f t="shared" si="20"/>
        <v>0</v>
      </c>
      <c r="BJ17" s="97"/>
      <c r="BK17" s="97"/>
      <c r="BM17" s="97"/>
      <c r="BN17" s="97"/>
      <c r="BO17" s="97"/>
    </row>
    <row r="18" spans="1:67" ht="18.75" customHeight="1" x14ac:dyDescent="0.2">
      <c r="A18" s="98"/>
      <c r="B18" s="99">
        <v>2273</v>
      </c>
      <c r="C18" s="100" t="s">
        <v>109</v>
      </c>
      <c r="D18" s="138"/>
      <c r="E18" s="101">
        <f t="shared" si="0"/>
        <v>185915</v>
      </c>
      <c r="F18" s="102">
        <f t="shared" si="0"/>
        <v>113859.56</v>
      </c>
      <c r="G18" s="137">
        <f t="shared" si="2"/>
        <v>72055.44</v>
      </c>
      <c r="H18" s="103">
        <f t="shared" si="1"/>
        <v>161915</v>
      </c>
      <c r="I18" s="104">
        <f t="shared" si="1"/>
        <v>113859.56</v>
      </c>
      <c r="J18" s="91">
        <f t="shared" si="3"/>
        <v>48055.44</v>
      </c>
      <c r="K18" s="105">
        <v>161915</v>
      </c>
      <c r="L18" s="106">
        <v>113859.56</v>
      </c>
      <c r="M18" s="94">
        <f t="shared" si="4"/>
        <v>48055.44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5">
        <v>0</v>
      </c>
      <c r="U18" s="106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0</v>
      </c>
      <c r="AG18" s="106">
        <v>0</v>
      </c>
      <c r="AH18" s="94">
        <f t="shared" si="11"/>
        <v>0</v>
      </c>
      <c r="AI18" s="105">
        <v>24000</v>
      </c>
      <c r="AJ18" s="106">
        <v>0</v>
      </c>
      <c r="AK18" s="94">
        <f t="shared" si="12"/>
        <v>24000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105">
        <v>0</v>
      </c>
      <c r="BH18" s="106">
        <v>0</v>
      </c>
      <c r="BI18" s="94">
        <f t="shared" si="20"/>
        <v>0</v>
      </c>
      <c r="BJ18" s="97"/>
      <c r="BK18" s="97"/>
      <c r="BM18" s="97"/>
      <c r="BN18" s="97"/>
      <c r="BO18" s="97"/>
    </row>
    <row r="19" spans="1:67" ht="18.75" customHeight="1" x14ac:dyDescent="0.2">
      <c r="A19" s="98"/>
      <c r="B19" s="99">
        <v>2274</v>
      </c>
      <c r="C19" s="100" t="s">
        <v>110</v>
      </c>
      <c r="D19" s="138"/>
      <c r="E19" s="101">
        <f t="shared" si="0"/>
        <v>0</v>
      </c>
      <c r="F19" s="102">
        <f t="shared" si="0"/>
        <v>0</v>
      </c>
      <c r="G19" s="137">
        <f t="shared" si="2"/>
        <v>0</v>
      </c>
      <c r="H19" s="103">
        <f t="shared" si="1"/>
        <v>0</v>
      </c>
      <c r="I19" s="104">
        <f t="shared" si="1"/>
        <v>0</v>
      </c>
      <c r="J19" s="91">
        <f t="shared" si="3"/>
        <v>0</v>
      </c>
      <c r="K19" s="105">
        <v>0</v>
      </c>
      <c r="L19" s="106">
        <v>0</v>
      </c>
      <c r="M19" s="94">
        <f t="shared" si="4"/>
        <v>0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5">
        <v>0</v>
      </c>
      <c r="U19" s="106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105">
        <v>0</v>
      </c>
      <c r="BH19" s="106">
        <v>0</v>
      </c>
      <c r="BI19" s="94">
        <f t="shared" si="20"/>
        <v>0</v>
      </c>
      <c r="BJ19" s="97"/>
      <c r="BK19" s="97"/>
      <c r="BM19" s="97"/>
      <c r="BN19" s="97"/>
      <c r="BO19" s="97"/>
    </row>
    <row r="20" spans="1:67" ht="18.75" customHeight="1" x14ac:dyDescent="0.2">
      <c r="A20" s="98"/>
      <c r="B20" s="99">
        <v>2275</v>
      </c>
      <c r="C20" s="100" t="s">
        <v>111</v>
      </c>
      <c r="D20" s="138"/>
      <c r="E20" s="101">
        <f t="shared" si="0"/>
        <v>11000</v>
      </c>
      <c r="F20" s="102">
        <f t="shared" si="0"/>
        <v>10474.800000000001</v>
      </c>
      <c r="G20" s="137">
        <f t="shared" si="2"/>
        <v>525.19999999999891</v>
      </c>
      <c r="H20" s="103">
        <f t="shared" si="1"/>
        <v>11000</v>
      </c>
      <c r="I20" s="104">
        <f t="shared" si="1"/>
        <v>10474.800000000001</v>
      </c>
      <c r="J20" s="91">
        <f t="shared" si="3"/>
        <v>525.19999999999891</v>
      </c>
      <c r="K20" s="105">
        <v>11000</v>
      </c>
      <c r="L20" s="106">
        <v>10474.800000000001</v>
      </c>
      <c r="M20" s="94">
        <f t="shared" si="4"/>
        <v>525.19999999999891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5">
        <v>0</v>
      </c>
      <c r="U20" s="106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105">
        <v>0</v>
      </c>
      <c r="BH20" s="106">
        <v>0</v>
      </c>
      <c r="BI20" s="94">
        <f t="shared" si="20"/>
        <v>0</v>
      </c>
      <c r="BJ20" s="97"/>
      <c r="BK20" s="97"/>
      <c r="BM20" s="97"/>
      <c r="BN20" s="97"/>
      <c r="BO20" s="97"/>
    </row>
    <row r="21" spans="1:67" ht="18.75" customHeight="1" x14ac:dyDescent="0.2">
      <c r="A21" s="98"/>
      <c r="B21" s="99">
        <v>2282</v>
      </c>
      <c r="C21" s="100" t="s">
        <v>112</v>
      </c>
      <c r="D21" s="138"/>
      <c r="E21" s="101">
        <f t="shared" si="0"/>
        <v>2344.4</v>
      </c>
      <c r="F21" s="102">
        <f t="shared" si="0"/>
        <v>2344.4</v>
      </c>
      <c r="G21" s="137">
        <f t="shared" si="2"/>
        <v>0</v>
      </c>
      <c r="H21" s="103">
        <f t="shared" si="1"/>
        <v>2344.4</v>
      </c>
      <c r="I21" s="104">
        <f t="shared" si="1"/>
        <v>2344.4</v>
      </c>
      <c r="J21" s="91">
        <f t="shared" si="3"/>
        <v>0</v>
      </c>
      <c r="K21" s="105">
        <v>2344.4</v>
      </c>
      <c r="L21" s="106">
        <v>2344.4</v>
      </c>
      <c r="M21" s="94">
        <f t="shared" si="4"/>
        <v>0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5">
        <v>0</v>
      </c>
      <c r="U21" s="106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0</v>
      </c>
      <c r="AJ21" s="106">
        <v>0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105">
        <v>0</v>
      </c>
      <c r="BH21" s="106">
        <v>0</v>
      </c>
      <c r="BI21" s="94">
        <f t="shared" si="20"/>
        <v>0</v>
      </c>
      <c r="BJ21" s="97"/>
      <c r="BK21" s="97"/>
      <c r="BM21" s="97"/>
      <c r="BN21" s="97"/>
      <c r="BO21" s="97"/>
    </row>
    <row r="22" spans="1:67" ht="18.75" customHeight="1" x14ac:dyDescent="0.2">
      <c r="A22" s="98"/>
      <c r="B22" s="99">
        <v>2730</v>
      </c>
      <c r="C22" s="100" t="s">
        <v>113</v>
      </c>
      <c r="D22" s="138"/>
      <c r="E22" s="101">
        <f t="shared" si="0"/>
        <v>8000</v>
      </c>
      <c r="F22" s="102">
        <f t="shared" si="0"/>
        <v>8000</v>
      </c>
      <c r="G22" s="137">
        <f t="shared" si="2"/>
        <v>0</v>
      </c>
      <c r="H22" s="103">
        <f t="shared" si="1"/>
        <v>8000</v>
      </c>
      <c r="I22" s="104">
        <f t="shared" si="1"/>
        <v>8000</v>
      </c>
      <c r="J22" s="91">
        <f t="shared" si="3"/>
        <v>0</v>
      </c>
      <c r="K22" s="105">
        <v>8000</v>
      </c>
      <c r="L22" s="106">
        <v>8000</v>
      </c>
      <c r="M22" s="94">
        <f t="shared" si="4"/>
        <v>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5">
        <v>0</v>
      </c>
      <c r="U22" s="106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105">
        <v>0</v>
      </c>
      <c r="BH22" s="106">
        <v>0</v>
      </c>
      <c r="BI22" s="94">
        <f t="shared" si="20"/>
        <v>0</v>
      </c>
      <c r="BJ22" s="97"/>
      <c r="BK22" s="97"/>
      <c r="BM22" s="97"/>
      <c r="BN22" s="97"/>
      <c r="BO22" s="97"/>
    </row>
    <row r="23" spans="1:67" ht="18.75" customHeight="1" x14ac:dyDescent="0.2">
      <c r="A23" s="98"/>
      <c r="B23" s="99">
        <v>2800</v>
      </c>
      <c r="C23" s="100" t="s">
        <v>114</v>
      </c>
      <c r="D23" s="138"/>
      <c r="E23" s="101">
        <f t="shared" si="0"/>
        <v>1430</v>
      </c>
      <c r="F23" s="102">
        <f t="shared" si="0"/>
        <v>513.16</v>
      </c>
      <c r="G23" s="137">
        <f t="shared" si="2"/>
        <v>916.84</v>
      </c>
      <c r="H23" s="103">
        <f t="shared" si="1"/>
        <v>0</v>
      </c>
      <c r="I23" s="104">
        <f t="shared" si="1"/>
        <v>0</v>
      </c>
      <c r="J23" s="91">
        <f t="shared" si="3"/>
        <v>0</v>
      </c>
      <c r="K23" s="105">
        <v>0</v>
      </c>
      <c r="L23" s="106">
        <v>0</v>
      </c>
      <c r="M23" s="94">
        <f t="shared" si="4"/>
        <v>0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5">
        <v>0</v>
      </c>
      <c r="U23" s="106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>
        <v>0</v>
      </c>
      <c r="AG23" s="106">
        <v>0</v>
      </c>
      <c r="AH23" s="94">
        <f t="shared" si="11"/>
        <v>0</v>
      </c>
      <c r="AI23" s="105">
        <v>1430</v>
      </c>
      <c r="AJ23" s="106">
        <v>513.16</v>
      </c>
      <c r="AK23" s="94">
        <f t="shared" si="12"/>
        <v>916.84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105">
        <v>0</v>
      </c>
      <c r="BH23" s="106">
        <v>0</v>
      </c>
      <c r="BI23" s="94">
        <f t="shared" si="20"/>
        <v>0</v>
      </c>
      <c r="BJ23" s="97"/>
      <c r="BK23" s="97"/>
      <c r="BM23" s="97"/>
      <c r="BN23" s="97"/>
      <c r="BO23" s="97"/>
    </row>
    <row r="24" spans="1:67" ht="18.75" customHeight="1" x14ac:dyDescent="0.2">
      <c r="A24" s="98"/>
      <c r="B24" s="99">
        <v>3110</v>
      </c>
      <c r="C24" s="100" t="s">
        <v>115</v>
      </c>
      <c r="D24" s="138"/>
      <c r="E24" s="101">
        <f t="shared" si="0"/>
        <v>568886</v>
      </c>
      <c r="F24" s="102">
        <f t="shared" si="0"/>
        <v>556888.12</v>
      </c>
      <c r="G24" s="137">
        <f t="shared" si="2"/>
        <v>11997.880000000005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5">
        <v>0</v>
      </c>
      <c r="U24" s="106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0</v>
      </c>
      <c r="AJ24" s="106">
        <v>0</v>
      </c>
      <c r="AK24" s="94">
        <f t="shared" si="12"/>
        <v>0</v>
      </c>
      <c r="AL24" s="105">
        <v>280051</v>
      </c>
      <c r="AM24" s="106">
        <v>280051</v>
      </c>
      <c r="AN24" s="94">
        <f t="shared" si="13"/>
        <v>0</v>
      </c>
      <c r="AO24" s="105">
        <v>31200</v>
      </c>
      <c r="AP24" s="106">
        <v>31102.120000000003</v>
      </c>
      <c r="AQ24" s="94">
        <f t="shared" si="14"/>
        <v>97.879999999997381</v>
      </c>
      <c r="AR24" s="105">
        <v>3000</v>
      </c>
      <c r="AS24" s="106">
        <v>1810</v>
      </c>
      <c r="AT24" s="94">
        <f t="shared" si="15"/>
        <v>1190</v>
      </c>
      <c r="AU24" s="105">
        <v>27000</v>
      </c>
      <c r="AV24" s="106">
        <v>16290</v>
      </c>
      <c r="AW24" s="94">
        <f t="shared" si="16"/>
        <v>10710</v>
      </c>
      <c r="AX24" s="105">
        <v>23554</v>
      </c>
      <c r="AY24" s="106">
        <v>23554</v>
      </c>
      <c r="AZ24" s="94">
        <f t="shared" si="17"/>
        <v>0</v>
      </c>
      <c r="BA24" s="105">
        <v>204081</v>
      </c>
      <c r="BB24" s="106">
        <v>204081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105">
        <v>0</v>
      </c>
      <c r="BH24" s="106">
        <v>0</v>
      </c>
      <c r="BI24" s="94">
        <f t="shared" si="20"/>
        <v>0</v>
      </c>
      <c r="BJ24" s="97"/>
      <c r="BK24" s="97"/>
      <c r="BM24" s="97"/>
      <c r="BN24" s="97"/>
      <c r="BO24" s="97"/>
    </row>
    <row r="25" spans="1:67" ht="18.75" customHeight="1" x14ac:dyDescent="0.2">
      <c r="A25" s="98"/>
      <c r="B25" s="113">
        <v>3132</v>
      </c>
      <c r="C25" s="100" t="s">
        <v>116</v>
      </c>
      <c r="D25" s="138"/>
      <c r="E25" s="101">
        <f t="shared" si="0"/>
        <v>0</v>
      </c>
      <c r="F25" s="102">
        <f t="shared" si="0"/>
        <v>0</v>
      </c>
      <c r="G25" s="137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5">
        <v>0</v>
      </c>
      <c r="U25" s="111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105">
        <v>0</v>
      </c>
      <c r="BH25" s="111">
        <v>0</v>
      </c>
      <c r="BI25" s="94">
        <f t="shared" si="20"/>
        <v>0</v>
      </c>
      <c r="BJ25" s="97"/>
      <c r="BK25" s="97"/>
      <c r="BM25" s="97"/>
      <c r="BN25" s="97"/>
      <c r="BO25" s="97"/>
    </row>
    <row r="26" spans="1:67" ht="18.75" customHeight="1" thickBot="1" x14ac:dyDescent="0.25">
      <c r="A26" s="114"/>
      <c r="B26" s="113">
        <v>3142</v>
      </c>
      <c r="C26" s="115" t="s">
        <v>117</v>
      </c>
      <c r="D26" s="139"/>
      <c r="E26" s="116">
        <f t="shared" si="0"/>
        <v>0</v>
      </c>
      <c r="F26" s="117">
        <f t="shared" si="0"/>
        <v>0</v>
      </c>
      <c r="G26" s="137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0">
        <v>0</v>
      </c>
      <c r="U26" s="121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120">
        <v>0</v>
      </c>
      <c r="BH26" s="121">
        <v>0</v>
      </c>
      <c r="BI26" s="94">
        <f t="shared" si="20"/>
        <v>0</v>
      </c>
      <c r="BJ26" s="97"/>
      <c r="BK26" s="97"/>
      <c r="BM26" s="97"/>
      <c r="BN26" s="97"/>
      <c r="BO26" s="97"/>
    </row>
    <row r="27" spans="1:67" ht="18.75" customHeight="1" thickBot="1" x14ac:dyDescent="0.25">
      <c r="A27" s="124" t="s">
        <v>118</v>
      </c>
      <c r="B27" s="125"/>
      <c r="C27" s="125"/>
      <c r="D27" s="140"/>
      <c r="E27" s="126">
        <f t="shared" ref="E27:BE27" si="21">SUM(E9:E26)</f>
        <v>21340475.609999999</v>
      </c>
      <c r="F27" s="127">
        <f t="shared" si="21"/>
        <v>20709242.810000002</v>
      </c>
      <c r="G27" s="128">
        <f t="shared" si="21"/>
        <v>631232.79999999981</v>
      </c>
      <c r="H27" s="134">
        <f t="shared" si="21"/>
        <v>20532418.210000001</v>
      </c>
      <c r="I27" s="141">
        <f t="shared" si="21"/>
        <v>19972427.68</v>
      </c>
      <c r="J27" s="129">
        <f t="shared" si="21"/>
        <v>559990.52999999956</v>
      </c>
      <c r="K27" s="134">
        <f t="shared" si="21"/>
        <v>7066039.4000000004</v>
      </c>
      <c r="L27" s="131">
        <f t="shared" si="21"/>
        <v>6695634.1599999992</v>
      </c>
      <c r="M27" s="132">
        <f t="shared" si="21"/>
        <v>370405.24000000022</v>
      </c>
      <c r="N27" s="134">
        <f t="shared" si="21"/>
        <v>12803918.810000001</v>
      </c>
      <c r="O27" s="131">
        <f t="shared" si="21"/>
        <v>12803918.810000001</v>
      </c>
      <c r="P27" s="132">
        <f t="shared" si="21"/>
        <v>0</v>
      </c>
      <c r="Q27" s="134">
        <f t="shared" si="21"/>
        <v>369790</v>
      </c>
      <c r="R27" s="131">
        <f t="shared" si="21"/>
        <v>184632</v>
      </c>
      <c r="S27" s="132">
        <f t="shared" si="21"/>
        <v>185158</v>
      </c>
      <c r="T27" s="142">
        <f t="shared" si="21"/>
        <v>24155.599999999999</v>
      </c>
      <c r="U27" s="133">
        <f t="shared" si="21"/>
        <v>24155.599999999999</v>
      </c>
      <c r="V27" s="132">
        <f t="shared" si="21"/>
        <v>0</v>
      </c>
      <c r="W27" s="142">
        <f t="shared" si="21"/>
        <v>216534.39999999999</v>
      </c>
      <c r="X27" s="133">
        <f t="shared" si="21"/>
        <v>216534.39999999999</v>
      </c>
      <c r="Y27" s="132">
        <f t="shared" si="21"/>
        <v>0</v>
      </c>
      <c r="Z27" s="134">
        <f t="shared" si="21"/>
        <v>51980</v>
      </c>
      <c r="AA27" s="131">
        <f t="shared" si="21"/>
        <v>47552.71</v>
      </c>
      <c r="AB27" s="132">
        <f t="shared" si="21"/>
        <v>4427.2900000000009</v>
      </c>
      <c r="AC27" s="134">
        <f t="shared" si="21"/>
        <v>0</v>
      </c>
      <c r="AD27" s="131">
        <f t="shared" si="21"/>
        <v>0</v>
      </c>
      <c r="AE27" s="132">
        <f t="shared" si="21"/>
        <v>0</v>
      </c>
      <c r="AF27" s="134">
        <f t="shared" si="21"/>
        <v>0</v>
      </c>
      <c r="AG27" s="131">
        <f t="shared" si="21"/>
        <v>0</v>
      </c>
      <c r="AH27" s="132">
        <f t="shared" si="21"/>
        <v>0</v>
      </c>
      <c r="AI27" s="134">
        <f t="shared" si="21"/>
        <v>175834</v>
      </c>
      <c r="AJ27" s="131">
        <f t="shared" si="21"/>
        <v>116589.61</v>
      </c>
      <c r="AK27" s="132">
        <f t="shared" si="21"/>
        <v>59244.39</v>
      </c>
      <c r="AL27" s="130">
        <f t="shared" si="21"/>
        <v>343388.4</v>
      </c>
      <c r="AM27" s="131">
        <f t="shared" si="21"/>
        <v>343388.4</v>
      </c>
      <c r="AN27" s="132">
        <f t="shared" si="21"/>
        <v>0</v>
      </c>
      <c r="AO27" s="134">
        <f t="shared" si="21"/>
        <v>31200</v>
      </c>
      <c r="AP27" s="131">
        <f t="shared" si="21"/>
        <v>31102.120000000003</v>
      </c>
      <c r="AQ27" s="132">
        <f t="shared" si="21"/>
        <v>97.879999999997381</v>
      </c>
      <c r="AR27" s="134">
        <f t="shared" si="21"/>
        <v>3000</v>
      </c>
      <c r="AS27" s="131">
        <f t="shared" si="21"/>
        <v>1810</v>
      </c>
      <c r="AT27" s="132">
        <f t="shared" si="21"/>
        <v>1190</v>
      </c>
      <c r="AU27" s="134">
        <f t="shared" si="21"/>
        <v>27000</v>
      </c>
      <c r="AV27" s="131">
        <f t="shared" si="21"/>
        <v>16290</v>
      </c>
      <c r="AW27" s="132">
        <f t="shared" si="21"/>
        <v>10710</v>
      </c>
      <c r="AX27" s="134">
        <f t="shared" si="21"/>
        <v>23554</v>
      </c>
      <c r="AY27" s="131">
        <f t="shared" si="21"/>
        <v>23554</v>
      </c>
      <c r="AZ27" s="132">
        <f t="shared" si="21"/>
        <v>0</v>
      </c>
      <c r="BA27" s="134">
        <f t="shared" si="21"/>
        <v>204081</v>
      </c>
      <c r="BB27" s="131">
        <f t="shared" si="21"/>
        <v>204081</v>
      </c>
      <c r="BC27" s="132">
        <f t="shared" si="21"/>
        <v>0</v>
      </c>
      <c r="BD27" s="134">
        <f t="shared" si="21"/>
        <v>0</v>
      </c>
      <c r="BE27" s="131">
        <f t="shared" si="21"/>
        <v>0</v>
      </c>
      <c r="BF27" s="132">
        <f>SUM(BF9:BF25)</f>
        <v>0</v>
      </c>
      <c r="BG27" s="134">
        <f>SUM(BG9:BG26)</f>
        <v>0</v>
      </c>
      <c r="BH27" s="131">
        <f>SUM(BH9:BH26)</f>
        <v>0</v>
      </c>
      <c r="BI27" s="132">
        <f>SUM(BI9:BI25)</f>
        <v>0</v>
      </c>
      <c r="BJ27" s="97"/>
      <c r="BK27" s="97"/>
      <c r="BM27" s="97"/>
      <c r="BN27" s="97"/>
      <c r="BO27" s="97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33B3-FBA6-4539-A315-FD5F1F985265}">
  <sheetPr codeName="Лист6">
    <pageSetUpPr fitToPage="1"/>
  </sheetPr>
  <dimension ref="A1:O138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Ліцей3!B4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335383.83999999997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Ліцей3!I11</f>
        <v>335383.83999999997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3528+100+404+3565</f>
        <v>7597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f>11557.08+35</f>
        <v>11592.08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11592.08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10600+100+333.84+35</f>
        <v>11068.84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7.2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" customHeight="1" x14ac:dyDescent="0.3">
      <c r="A21" s="11">
        <v>2210.5</v>
      </c>
      <c r="B21" s="12" t="s">
        <v>10</v>
      </c>
      <c r="C21" s="12"/>
      <c r="D21" s="13">
        <v>32314.260000000002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SUM(C23:C34)</f>
        <v>32314.260000000002</v>
      </c>
      <c r="D22" s="17"/>
      <c r="E22" s="18">
        <f>D21-C22</f>
        <v>0</v>
      </c>
    </row>
    <row r="23" spans="1:15" collapsed="1" x14ac:dyDescent="0.3">
      <c r="A23" s="11">
        <v>506</v>
      </c>
      <c r="B23" s="20" t="s">
        <v>11</v>
      </c>
      <c r="C23" s="17">
        <f>512+4800</f>
        <v>5312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f>3600+1467</f>
        <v>5067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v>1075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8621.76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2000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503</v>
      </c>
      <c r="B28" s="20" t="s">
        <v>16</v>
      </c>
      <c r="C28" s="17">
        <f>1531+2947.5</f>
        <v>4478.5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0" t="s">
        <v>17</v>
      </c>
      <c r="C29" s="17">
        <v>3120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502</v>
      </c>
      <c r="B30" s="20" t="s">
        <v>18</v>
      </c>
      <c r="C30" s="17">
        <v>2640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t="18" customHeight="1" x14ac:dyDescent="0.3">
      <c r="A35" s="11">
        <v>2210.6</v>
      </c>
      <c r="B35" s="12" t="s">
        <v>19</v>
      </c>
      <c r="C35" s="12"/>
      <c r="D35" s="13">
        <f>3487.5</f>
        <v>3487.5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t="21.75" customHeight="1" x14ac:dyDescent="0.3">
      <c r="A36" s="11">
        <v>2210.6999999999998</v>
      </c>
      <c r="B36" s="12" t="s">
        <v>20</v>
      </c>
      <c r="C36" s="12"/>
      <c r="D36" s="13">
        <v>12200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SUM(C38:C42)</f>
        <v>12200</v>
      </c>
      <c r="D37" s="17"/>
      <c r="E37" s="18">
        <f>D36-C37</f>
        <v>0</v>
      </c>
    </row>
    <row r="38" spans="1:15" collapsed="1" x14ac:dyDescent="0.3">
      <c r="A38" s="11"/>
      <c r="B38" s="20" t="s">
        <v>21</v>
      </c>
      <c r="C38" s="17">
        <v>12200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22</v>
      </c>
      <c r="C43" s="12"/>
      <c r="D43" s="13">
        <v>3105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3105</v>
      </c>
      <c r="D44" s="22"/>
      <c r="E44" s="18">
        <f>D43-C44</f>
        <v>0</v>
      </c>
    </row>
    <row r="45" spans="1:15" collapsed="1" x14ac:dyDescent="0.3">
      <c r="A45" s="11">
        <v>803</v>
      </c>
      <c r="B45" s="20" t="s">
        <v>23</v>
      </c>
      <c r="C45" s="17">
        <f>525</f>
        <v>525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24</v>
      </c>
      <c r="C46" s="17">
        <v>2580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25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26</v>
      </c>
      <c r="C55" s="12"/>
      <c r="D55" s="13">
        <v>265088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SUM(C57:C75)</f>
        <v>265088</v>
      </c>
      <c r="D56" s="17"/>
      <c r="E56" s="18">
        <f>D55-C56</f>
        <v>0</v>
      </c>
    </row>
    <row r="57" spans="1:15" collapsed="1" x14ac:dyDescent="0.3">
      <c r="A57" s="23">
        <v>908</v>
      </c>
      <c r="B57" s="20" t="s">
        <v>27</v>
      </c>
      <c r="C57" s="17">
        <v>11998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23">
        <v>914</v>
      </c>
      <c r="B58" s="20" t="s">
        <v>28</v>
      </c>
      <c r="C58" s="17">
        <v>6900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916</v>
      </c>
      <c r="B59" s="20" t="s">
        <v>29</v>
      </c>
      <c r="C59" s="17">
        <v>24155.599999999999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917</v>
      </c>
      <c r="B60" s="20" t="s">
        <v>30</v>
      </c>
      <c r="C60" s="17">
        <v>216534.39999999999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23">
        <v>918</v>
      </c>
      <c r="B61" s="20" t="s">
        <v>31</v>
      </c>
      <c r="C61" s="17">
        <v>5500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5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8"/>
      <c r="B75" s="26"/>
      <c r="D75" s="3" t="b">
        <f>D4=D5</f>
        <v>1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collapsed="1" x14ac:dyDescent="0.3">
      <c r="A76" s="8"/>
      <c r="B76" s="8"/>
      <c r="D76" s="27" t="s">
        <v>32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x14ac:dyDescent="0.3">
      <c r="A77" s="8"/>
      <c r="B77" s="8"/>
      <c r="D77" s="27" t="s">
        <v>32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x14ac:dyDescent="0.3">
      <c r="D78" s="27" t="s">
        <v>32</v>
      </c>
      <c r="E78" s="8"/>
      <c r="F78" s="8"/>
      <c r="G78" s="8"/>
      <c r="I78" s="8"/>
      <c r="J78" s="8"/>
      <c r="K78" s="8"/>
      <c r="M78" s="8"/>
      <c r="N78" s="8"/>
      <c r="O78" s="8"/>
    </row>
    <row r="79" spans="1:15" ht="42.75" customHeight="1" x14ac:dyDescent="0.3">
      <c r="A79" s="4">
        <v>2240</v>
      </c>
      <c r="B79" s="5" t="s">
        <v>33</v>
      </c>
      <c r="C79" s="5"/>
      <c r="D79" s="6">
        <f>SUM(D81:D121)</f>
        <v>484683.71000000008</v>
      </c>
      <c r="E79" s="28">
        <f>D79-D80</f>
        <v>0</v>
      </c>
    </row>
    <row r="80" spans="1:15" ht="31.5" hidden="1" customHeight="1" outlineLevel="1" x14ac:dyDescent="0.3">
      <c r="A80" s="29">
        <v>2240</v>
      </c>
      <c r="B80" s="29"/>
      <c r="C80" s="10"/>
      <c r="D80" s="10">
        <f>Ліцей3!I14</f>
        <v>484683.71</v>
      </c>
      <c r="E80" s="7" t="b">
        <f>D80=D79</f>
        <v>1</v>
      </c>
      <c r="F80" s="8"/>
      <c r="G80" s="8"/>
      <c r="I80" s="8"/>
      <c r="J80" s="8"/>
      <c r="K80" s="8"/>
      <c r="M80" s="8"/>
      <c r="N80" s="8"/>
      <c r="O80" s="8"/>
    </row>
    <row r="81" spans="1:5" collapsed="1" x14ac:dyDescent="0.3">
      <c r="A81" s="14">
        <v>2240.1</v>
      </c>
      <c r="B81" s="12" t="s">
        <v>34</v>
      </c>
      <c r="C81" s="12"/>
      <c r="D81" s="13">
        <f>1102+1163+49656+8581.83</f>
        <v>60502.83</v>
      </c>
    </row>
    <row r="82" spans="1:5" hidden="1" x14ac:dyDescent="0.3">
      <c r="A82" s="14">
        <v>2240.1999999999998</v>
      </c>
      <c r="B82" s="30" t="s">
        <v>35</v>
      </c>
      <c r="C82" s="31"/>
      <c r="D82" s="13"/>
    </row>
    <row r="83" spans="1:5" ht="20.25" customHeight="1" x14ac:dyDescent="0.3">
      <c r="A83" s="14">
        <v>2240.3000000000002</v>
      </c>
      <c r="B83" s="30" t="s">
        <v>36</v>
      </c>
      <c r="C83" s="31"/>
      <c r="D83" s="13">
        <v>24231.86</v>
      </c>
    </row>
    <row r="84" spans="1:5" hidden="1" outlineLevel="1" x14ac:dyDescent="0.3">
      <c r="A84" s="14"/>
      <c r="B84" s="15"/>
      <c r="C84" s="16">
        <f>SUM(C85:C93)</f>
        <v>24231.86</v>
      </c>
      <c r="D84" s="17"/>
      <c r="E84" s="18">
        <f>D83-C84</f>
        <v>0</v>
      </c>
    </row>
    <row r="85" spans="1:5" collapsed="1" x14ac:dyDescent="0.3">
      <c r="A85" s="14">
        <v>301</v>
      </c>
      <c r="B85" s="20" t="s">
        <v>37</v>
      </c>
      <c r="C85" s="17">
        <v>5925.39</v>
      </c>
      <c r="D85" s="17"/>
    </row>
    <row r="86" spans="1:5" x14ac:dyDescent="0.3">
      <c r="A86" s="14">
        <v>301</v>
      </c>
      <c r="B86" s="20" t="s">
        <v>38</v>
      </c>
      <c r="C86" s="17">
        <v>1157.73</v>
      </c>
      <c r="D86" s="17"/>
    </row>
    <row r="87" spans="1:5" x14ac:dyDescent="0.3">
      <c r="A87" s="14">
        <v>301</v>
      </c>
      <c r="B87" s="20" t="s">
        <v>39</v>
      </c>
      <c r="C87" s="17">
        <v>2504.7800000000002</v>
      </c>
      <c r="D87" s="17"/>
    </row>
    <row r="88" spans="1:5" x14ac:dyDescent="0.3">
      <c r="A88" s="14">
        <v>301</v>
      </c>
      <c r="B88" s="20" t="s">
        <v>40</v>
      </c>
      <c r="C88" s="17">
        <v>2083.06</v>
      </c>
      <c r="D88" s="17"/>
    </row>
    <row r="89" spans="1:5" x14ac:dyDescent="0.3">
      <c r="A89" s="14">
        <v>301</v>
      </c>
      <c r="B89" s="20" t="s">
        <v>41</v>
      </c>
      <c r="C89" s="17">
        <v>8117.22</v>
      </c>
      <c r="D89" s="17"/>
    </row>
    <row r="90" spans="1:5" x14ac:dyDescent="0.3">
      <c r="A90" s="14">
        <v>301</v>
      </c>
      <c r="B90" s="20" t="s">
        <v>42</v>
      </c>
      <c r="C90" s="17">
        <v>2666.48</v>
      </c>
      <c r="D90" s="17"/>
    </row>
    <row r="91" spans="1:5" x14ac:dyDescent="0.3">
      <c r="A91" s="14">
        <v>301</v>
      </c>
      <c r="B91" s="20" t="s">
        <v>43</v>
      </c>
      <c r="C91" s="17">
        <v>621.11</v>
      </c>
      <c r="D91" s="17"/>
    </row>
    <row r="92" spans="1:5" x14ac:dyDescent="0.3">
      <c r="A92" s="14">
        <v>301</v>
      </c>
      <c r="B92" s="20" t="s">
        <v>44</v>
      </c>
      <c r="C92" s="17">
        <v>1156.0899999999999</v>
      </c>
      <c r="D92" s="17"/>
    </row>
    <row r="93" spans="1:5" hidden="1" x14ac:dyDescent="0.3">
      <c r="A93" s="14"/>
      <c r="B93" s="14"/>
      <c r="C93" s="17"/>
      <c r="D93" s="17"/>
    </row>
    <row r="94" spans="1:5" hidden="1" x14ac:dyDescent="0.3">
      <c r="A94" s="14">
        <v>2240.4</v>
      </c>
      <c r="B94" s="30" t="s">
        <v>45</v>
      </c>
      <c r="C94" s="31"/>
      <c r="D94" s="13"/>
    </row>
    <row r="95" spans="1:5" x14ac:dyDescent="0.3">
      <c r="A95" s="14">
        <v>2240.5</v>
      </c>
      <c r="B95" s="30" t="s">
        <v>46</v>
      </c>
      <c r="C95" s="31"/>
      <c r="D95" s="13">
        <v>340010.52</v>
      </c>
    </row>
    <row r="96" spans="1:5" hidden="1" outlineLevel="1" x14ac:dyDescent="0.3">
      <c r="A96" s="14"/>
      <c r="B96" s="15"/>
      <c r="C96" s="16">
        <f>SUM(C97:C104)</f>
        <v>340010.52</v>
      </c>
      <c r="D96" s="17"/>
      <c r="E96" s="18">
        <f>D95-C96</f>
        <v>0</v>
      </c>
    </row>
    <row r="97" spans="1:15" collapsed="1" x14ac:dyDescent="0.3">
      <c r="A97" s="14">
        <v>508</v>
      </c>
      <c r="B97" s="25" t="s">
        <v>47</v>
      </c>
      <c r="C97" s="17">
        <f>48722.26+291288.26</f>
        <v>340010.52</v>
      </c>
      <c r="D97" s="17"/>
    </row>
    <row r="98" spans="1:15" ht="17.25" hidden="1" customHeight="1" x14ac:dyDescent="0.3">
      <c r="A98" s="14"/>
      <c r="B98" s="25"/>
      <c r="C98" s="17"/>
      <c r="D98" s="17"/>
    </row>
    <row r="99" spans="1:15" ht="17.25" hidden="1" customHeight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5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/>
      <c r="B103" s="20"/>
      <c r="C103" s="17"/>
      <c r="D103" s="17"/>
    </row>
    <row r="104" spans="1:15" hidden="1" x14ac:dyDescent="0.3">
      <c r="A104" s="14"/>
      <c r="B104" s="20"/>
      <c r="C104" s="17"/>
      <c r="D104" s="17"/>
    </row>
    <row r="105" spans="1:15" hidden="1" x14ac:dyDescent="0.3">
      <c r="A105" s="14">
        <v>2240.6</v>
      </c>
      <c r="B105" s="30" t="s">
        <v>48</v>
      </c>
      <c r="C105" s="31"/>
      <c r="D105" s="13"/>
    </row>
    <row r="106" spans="1:15" x14ac:dyDescent="0.3">
      <c r="A106" s="14">
        <v>2240.6999999999998</v>
      </c>
      <c r="B106" s="30" t="s">
        <v>49</v>
      </c>
      <c r="C106" s="31"/>
      <c r="D106" s="13">
        <v>107.52</v>
      </c>
    </row>
    <row r="107" spans="1:15" hidden="1" outlineLevel="1" x14ac:dyDescent="0.3">
      <c r="A107" s="14"/>
      <c r="B107" s="15"/>
      <c r="C107" s="16">
        <f>SUM(C108:C111)</f>
        <v>107.52</v>
      </c>
      <c r="D107" s="17"/>
      <c r="E107" s="18">
        <f>D106-C107</f>
        <v>0</v>
      </c>
    </row>
    <row r="108" spans="1:15" collapsed="1" x14ac:dyDescent="0.3">
      <c r="A108" s="11">
        <v>701</v>
      </c>
      <c r="B108" s="20" t="s">
        <v>50</v>
      </c>
      <c r="C108" s="17">
        <v>107.52</v>
      </c>
      <c r="D108" s="17"/>
      <c r="E108" s="8"/>
      <c r="F108" s="8"/>
      <c r="G108" s="8"/>
      <c r="I108" s="8"/>
      <c r="J108" s="8"/>
      <c r="K108" s="8"/>
      <c r="M108" s="8"/>
      <c r="N108" s="8"/>
      <c r="O108" s="8"/>
    </row>
    <row r="109" spans="1:15" hidden="1" x14ac:dyDescent="0.3">
      <c r="A109" s="11"/>
      <c r="B109" s="20"/>
      <c r="C109" s="17"/>
      <c r="D109" s="17"/>
      <c r="E109" s="8"/>
      <c r="F109" s="8"/>
      <c r="G109" s="8"/>
      <c r="I109" s="8"/>
      <c r="J109" s="8"/>
      <c r="K109" s="8"/>
      <c r="M109" s="8"/>
      <c r="N109" s="8"/>
      <c r="O109" s="8"/>
    </row>
    <row r="110" spans="1:15" hidden="1" x14ac:dyDescent="0.3">
      <c r="A110" s="11"/>
      <c r="B110" s="20"/>
      <c r="C110" s="17"/>
      <c r="D110" s="17"/>
      <c r="E110" s="8"/>
      <c r="F110" s="8"/>
      <c r="G110" s="8"/>
      <c r="I110" s="8"/>
      <c r="J110" s="8"/>
      <c r="K110" s="8"/>
      <c r="M110" s="8"/>
      <c r="N110" s="8"/>
      <c r="O110" s="8"/>
    </row>
    <row r="111" spans="1:15" hidden="1" x14ac:dyDescent="0.3">
      <c r="A111" s="11"/>
      <c r="B111" s="21"/>
      <c r="C111" s="17"/>
      <c r="D111" s="17"/>
      <c r="E111" s="8"/>
      <c r="F111" s="8"/>
      <c r="G111" s="8"/>
      <c r="I111" s="8"/>
      <c r="J111" s="8"/>
      <c r="K111" s="8"/>
      <c r="M111" s="8"/>
      <c r="N111" s="8"/>
      <c r="O111" s="8"/>
    </row>
    <row r="112" spans="1:15" x14ac:dyDescent="0.3">
      <c r="A112" s="14">
        <v>2240.8000000000002</v>
      </c>
      <c r="B112" s="30" t="s">
        <v>51</v>
      </c>
      <c r="C112" s="31"/>
      <c r="D112" s="13">
        <v>3929.87</v>
      </c>
    </row>
    <row r="113" spans="1:5" x14ac:dyDescent="0.3">
      <c r="A113" s="14">
        <v>2240.9</v>
      </c>
      <c r="B113" s="30" t="s">
        <v>52</v>
      </c>
      <c r="C113" s="31"/>
      <c r="D113" s="13">
        <v>1823.45</v>
      </c>
    </row>
    <row r="114" spans="1:5" hidden="1" x14ac:dyDescent="0.3">
      <c r="A114" s="14">
        <v>2241.1</v>
      </c>
      <c r="B114" s="30" t="s">
        <v>53</v>
      </c>
      <c r="C114" s="31"/>
      <c r="D114" s="13"/>
    </row>
    <row r="115" spans="1:5" ht="17.25" hidden="1" customHeight="1" x14ac:dyDescent="0.3">
      <c r="A115" s="14">
        <v>2241.1999999999998</v>
      </c>
      <c r="B115" s="30" t="s">
        <v>54</v>
      </c>
      <c r="C115" s="31"/>
      <c r="D115" s="13"/>
    </row>
    <row r="116" spans="1:5" ht="21" customHeight="1" x14ac:dyDescent="0.3">
      <c r="A116" s="14">
        <v>2241.3000000000002</v>
      </c>
      <c r="B116" s="30" t="s">
        <v>55</v>
      </c>
      <c r="C116" s="31"/>
      <c r="D116" s="13">
        <f>235+235+1394.98+235+517.99+235+494.4+235+399.98+235+386.58+235+199.99+235+199.99+235+199.99+235+199.99+199.99+470</f>
        <v>7013.8799999999992</v>
      </c>
    </row>
    <row r="117" spans="1:5" hidden="1" x14ac:dyDescent="0.3">
      <c r="A117" s="14">
        <v>2241.4</v>
      </c>
      <c r="B117" s="30" t="s">
        <v>56</v>
      </c>
      <c r="C117" s="31"/>
      <c r="D117" s="13"/>
    </row>
    <row r="118" spans="1:5" ht="17.25" hidden="1" customHeight="1" x14ac:dyDescent="0.3">
      <c r="A118" s="14">
        <v>2241.5</v>
      </c>
      <c r="B118" s="30" t="s">
        <v>57</v>
      </c>
      <c r="C118" s="31"/>
      <c r="D118" s="13"/>
    </row>
    <row r="119" spans="1:5" x14ac:dyDescent="0.3">
      <c r="A119" s="14">
        <v>2241.6</v>
      </c>
      <c r="B119" s="32" t="s">
        <v>58</v>
      </c>
      <c r="C119" s="31"/>
      <c r="D119" s="13">
        <v>2973.46</v>
      </c>
    </row>
    <row r="120" spans="1:5" ht="38.25" hidden="1" customHeight="1" x14ac:dyDescent="0.3">
      <c r="A120" s="14">
        <v>2241.6999999999998</v>
      </c>
      <c r="B120" s="30" t="s">
        <v>59</v>
      </c>
      <c r="C120" s="31"/>
      <c r="D120" s="13"/>
    </row>
    <row r="121" spans="1:5" ht="21.75" customHeight="1" x14ac:dyDescent="0.3">
      <c r="A121" s="14">
        <v>2241.9</v>
      </c>
      <c r="B121" s="30" t="s">
        <v>60</v>
      </c>
      <c r="C121" s="31"/>
      <c r="D121" s="13">
        <v>44090.32</v>
      </c>
    </row>
    <row r="122" spans="1:5" hidden="1" outlineLevel="1" x14ac:dyDescent="0.3">
      <c r="A122" s="14"/>
      <c r="B122" s="15"/>
      <c r="C122" s="16">
        <f>SUM(C123:C136)</f>
        <v>44090.32</v>
      </c>
      <c r="D122" s="33"/>
      <c r="E122" s="18">
        <f>D121-C122</f>
        <v>0</v>
      </c>
    </row>
    <row r="123" spans="1:5" ht="33" collapsed="1" x14ac:dyDescent="0.3">
      <c r="A123" s="14">
        <v>901</v>
      </c>
      <c r="B123" s="34" t="s">
        <v>61</v>
      </c>
      <c r="C123" s="17">
        <f>100*9+100+100+100</f>
        <v>1200</v>
      </c>
      <c r="D123" s="17"/>
    </row>
    <row r="124" spans="1:5" ht="37.5" x14ac:dyDescent="0.3">
      <c r="A124" s="14">
        <v>902</v>
      </c>
      <c r="B124" s="35" t="s">
        <v>62</v>
      </c>
      <c r="C124" s="17">
        <v>8405.4599999999991</v>
      </c>
      <c r="D124" s="17"/>
    </row>
    <row r="125" spans="1:5" ht="37.5" x14ac:dyDescent="0.3">
      <c r="A125" s="14">
        <v>903</v>
      </c>
      <c r="B125" s="35" t="s">
        <v>63</v>
      </c>
      <c r="C125" s="17">
        <f>381*8+381+381+381</f>
        <v>4191</v>
      </c>
      <c r="D125" s="17"/>
    </row>
    <row r="126" spans="1:5" x14ac:dyDescent="0.3">
      <c r="A126" s="14">
        <v>904</v>
      </c>
      <c r="B126" s="35" t="s">
        <v>64</v>
      </c>
      <c r="C126" s="17">
        <f>243*2+486</f>
        <v>972</v>
      </c>
      <c r="D126" s="17"/>
    </row>
    <row r="127" spans="1:5" x14ac:dyDescent="0.3">
      <c r="A127" s="14">
        <v>905</v>
      </c>
      <c r="B127" s="35" t="s">
        <v>65</v>
      </c>
      <c r="C127" s="17">
        <f>1255.69+498.72+1123.35+1255.69</f>
        <v>4133.4500000000007</v>
      </c>
      <c r="D127" s="17"/>
    </row>
    <row r="128" spans="1:5" x14ac:dyDescent="0.3">
      <c r="A128" s="14">
        <v>908</v>
      </c>
      <c r="B128" s="35" t="s">
        <v>66</v>
      </c>
      <c r="C128" s="17">
        <v>3046.37</v>
      </c>
      <c r="D128" s="17"/>
    </row>
    <row r="129" spans="1:4" x14ac:dyDescent="0.3">
      <c r="A129" s="14">
        <v>909</v>
      </c>
      <c r="B129" s="25" t="s">
        <v>67</v>
      </c>
      <c r="C129" s="17">
        <v>1066.8000000000002</v>
      </c>
      <c r="D129" s="17"/>
    </row>
    <row r="130" spans="1:4" ht="37.5" x14ac:dyDescent="0.3">
      <c r="A130" s="14">
        <v>915</v>
      </c>
      <c r="B130" s="25" t="s">
        <v>68</v>
      </c>
      <c r="C130" s="17">
        <v>769</v>
      </c>
      <c r="D130" s="17"/>
    </row>
    <row r="131" spans="1:4" x14ac:dyDescent="0.3">
      <c r="A131" s="14">
        <v>918</v>
      </c>
      <c r="B131" s="25" t="s">
        <v>69</v>
      </c>
      <c r="C131" s="17">
        <v>1959.32</v>
      </c>
      <c r="D131" s="17"/>
    </row>
    <row r="132" spans="1:4" x14ac:dyDescent="0.3">
      <c r="A132" s="14">
        <v>916</v>
      </c>
      <c r="B132" s="25" t="s">
        <v>70</v>
      </c>
      <c r="C132" s="17">
        <f>9834.12</f>
        <v>9834.1200000000008</v>
      </c>
      <c r="D132" s="17"/>
    </row>
    <row r="133" spans="1:4" x14ac:dyDescent="0.3">
      <c r="A133" s="14">
        <v>917</v>
      </c>
      <c r="B133" s="25" t="s">
        <v>71</v>
      </c>
      <c r="C133" s="17">
        <v>693.5</v>
      </c>
      <c r="D133" s="17"/>
    </row>
    <row r="134" spans="1:4" x14ac:dyDescent="0.3">
      <c r="A134" s="14">
        <v>904</v>
      </c>
      <c r="B134" s="25" t="s">
        <v>72</v>
      </c>
      <c r="C134" s="17">
        <v>2819.3</v>
      </c>
      <c r="D134" s="17"/>
    </row>
    <row r="135" spans="1:4" x14ac:dyDescent="0.3">
      <c r="A135" s="14">
        <v>914</v>
      </c>
      <c r="B135" s="25" t="s">
        <v>73</v>
      </c>
      <c r="C135" s="17">
        <v>5000</v>
      </c>
      <c r="D135" s="17"/>
    </row>
    <row r="136" spans="1:4" hidden="1" x14ac:dyDescent="0.3">
      <c r="A136" s="14"/>
      <c r="B136" s="25"/>
      <c r="C136" s="17"/>
      <c r="D136" s="17"/>
    </row>
    <row r="137" spans="1:4" hidden="1" outlineLevel="1" x14ac:dyDescent="0.3">
      <c r="B137" s="36"/>
      <c r="D137" s="3" t="b">
        <f>D79=D80</f>
        <v>1</v>
      </c>
    </row>
    <row r="138" spans="1:4" hidden="1" collapsed="1" x14ac:dyDescent="0.3">
      <c r="B138" s="36"/>
    </row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5:C95"/>
    <mergeCell ref="B105:C105"/>
    <mergeCell ref="B106:C106"/>
    <mergeCell ref="B112:C112"/>
    <mergeCell ref="B113:C113"/>
    <mergeCell ref="B114:C114"/>
    <mergeCell ref="B55:C55"/>
    <mergeCell ref="B79:C79"/>
    <mergeCell ref="B81:C81"/>
    <mergeCell ref="B82:C82"/>
    <mergeCell ref="B83:C83"/>
    <mergeCell ref="B94:C94"/>
    <mergeCell ref="B20:C20"/>
    <mergeCell ref="B21:C21"/>
    <mergeCell ref="B35:C35"/>
    <mergeCell ref="B36:C36"/>
    <mergeCell ref="B43:C43"/>
    <mergeCell ref="B49:C49"/>
    <mergeCell ref="A1:D1"/>
    <mergeCell ref="A2:D2"/>
    <mergeCell ref="B4:C4"/>
    <mergeCell ref="B6:C6"/>
    <mergeCell ref="B7:C7"/>
    <mergeCell ref="B19:C19"/>
  </mergeCells>
  <pageMargins left="1.4960629921259843" right="0.70866141732283472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Ліцей3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2025-02-03T10:15:10Z</dcterms:created>
  <dcterms:modified xsi:type="dcterms:W3CDTF">2025-02-03T10:15:11Z</dcterms:modified>
</cp:coreProperties>
</file>