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DC014CCF-B177-413C-8895-4DF558B69E6F}" xr6:coauthVersionLast="36" xr6:coauthVersionMax="36" xr10:uidLastSave="{00000000-0000-0000-0000-000000000000}"/>
  <bookViews>
    <workbookView xWindow="0" yWindow="0" windowWidth="28800" windowHeight="12225" xr2:uid="{47987C73-E6E3-4E51-BC6A-FB509EA0F503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J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J18" i="3" s="1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J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C9" i="3"/>
  <c r="BC27" i="3" s="1"/>
  <c r="AZ9" i="3"/>
  <c r="AW9" i="3"/>
  <c r="AT9" i="3"/>
  <c r="AQ9" i="3"/>
  <c r="AQ27" i="3" s="1"/>
  <c r="AN9" i="3"/>
  <c r="AK9" i="3"/>
  <c r="AH9" i="3"/>
  <c r="AE9" i="3"/>
  <c r="AE27" i="3" s="1"/>
  <c r="AB9" i="3"/>
  <c r="Y9" i="3"/>
  <c r="V9" i="3"/>
  <c r="S9" i="3"/>
  <c r="S27" i="3" s="1"/>
  <c r="P9" i="3"/>
  <c r="M9" i="3"/>
  <c r="I9" i="3"/>
  <c r="F9" i="3" s="1"/>
  <c r="H9" i="3"/>
  <c r="C121" i="2"/>
  <c r="C120" i="2"/>
  <c r="C119" i="2"/>
  <c r="C117" i="2" s="1"/>
  <c r="E117" i="2" s="1"/>
  <c r="C118" i="2"/>
  <c r="E102" i="2"/>
  <c r="C102" i="2"/>
  <c r="C91" i="2"/>
  <c r="C89" i="2"/>
  <c r="E89" i="2" s="1"/>
  <c r="C80" i="2"/>
  <c r="C79" i="2"/>
  <c r="E79" i="2" s="1"/>
  <c r="D74" i="2"/>
  <c r="D132" i="2" s="1"/>
  <c r="C53" i="2"/>
  <c r="E53" i="2" s="1"/>
  <c r="C47" i="2"/>
  <c r="E47" i="2" s="1"/>
  <c r="C42" i="2"/>
  <c r="C41" i="2" s="1"/>
  <c r="E41" i="2" s="1"/>
  <c r="C35" i="2"/>
  <c r="E35" i="2" s="1"/>
  <c r="C26" i="2"/>
  <c r="C25" i="2"/>
  <c r="C24" i="2"/>
  <c r="C23" i="2"/>
  <c r="C22" i="2" s="1"/>
  <c r="E22" i="2" s="1"/>
  <c r="C10" i="2"/>
  <c r="C8" i="2" s="1"/>
  <c r="E8" i="2" s="1"/>
  <c r="D4" i="2"/>
  <c r="E5" i="2" s="1"/>
  <c r="E75" i="2" l="1"/>
  <c r="E74" i="2"/>
  <c r="V27" i="3"/>
  <c r="AH27" i="3"/>
  <c r="AT27" i="3"/>
  <c r="BF27" i="3"/>
  <c r="M11" i="3"/>
  <c r="J12" i="3"/>
  <c r="J23" i="3"/>
  <c r="H11" i="3"/>
  <c r="J11" i="3" s="1"/>
  <c r="P27" i="3"/>
  <c r="AB27" i="3"/>
  <c r="AN27" i="3"/>
  <c r="AZ27" i="3"/>
  <c r="J17" i="3"/>
  <c r="M18" i="3"/>
  <c r="E19" i="3"/>
  <c r="J22" i="3"/>
  <c r="J10" i="3"/>
  <c r="J14" i="3"/>
  <c r="E21" i="3"/>
  <c r="G21" i="3" s="1"/>
  <c r="E25" i="3"/>
  <c r="G25" i="3" s="1"/>
  <c r="M27" i="3"/>
  <c r="Y27" i="3"/>
  <c r="AK27" i="3"/>
  <c r="AW27" i="3"/>
  <c r="E12" i="3"/>
  <c r="G12" i="3" s="1"/>
  <c r="G10" i="3"/>
  <c r="J13" i="3"/>
  <c r="G17" i="3"/>
  <c r="J20" i="3"/>
  <c r="J24" i="3"/>
  <c r="G19" i="3"/>
  <c r="G23" i="3"/>
  <c r="G14" i="3"/>
  <c r="I27" i="3"/>
  <c r="E9" i="3"/>
  <c r="E11" i="3"/>
  <c r="G11" i="3" s="1"/>
  <c r="H15" i="3"/>
  <c r="E16" i="3"/>
  <c r="G16" i="3" s="1"/>
  <c r="E18" i="3"/>
  <c r="G18" i="3" s="1"/>
  <c r="J9" i="3"/>
  <c r="F13" i="3"/>
  <c r="G13" i="3" s="1"/>
  <c r="F20" i="3"/>
  <c r="G20" i="3" s="1"/>
  <c r="F22" i="3"/>
  <c r="G22" i="3" s="1"/>
  <c r="F24" i="3"/>
  <c r="G24" i="3" s="1"/>
  <c r="F26" i="3"/>
  <c r="G26" i="3" s="1"/>
  <c r="D70" i="2"/>
  <c r="F27" i="3" l="1"/>
  <c r="G9" i="3"/>
  <c r="J15" i="3"/>
  <c r="J27" i="3" s="1"/>
  <c r="E15" i="3"/>
  <c r="G15" i="3" s="1"/>
  <c r="H27" i="3"/>
  <c r="G27" i="3" l="1"/>
  <c r="E27" i="3"/>
</calcChain>
</file>

<file path=xl/sharedStrings.xml><?xml version="1.0" encoding="utf-8"?>
<sst xmlns="http://schemas.openxmlformats.org/spreadsheetml/2006/main" count="163" uniqueCount="108">
  <si>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</si>
  <si>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</si>
  <si>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</si>
  <si>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</si>
  <si>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</si>
  <si>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</si>
  <si>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</si>
  <si>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</si>
  <si>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</si>
  <si>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</si>
  <si>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</si>
  <si>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</si>
  <si>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</si>
  <si>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госп.тов. / 02,03,04,05,06.2023</t>
  </si>
  <si>
    <t>фарба, емаль / 02,05.2023</t>
  </si>
  <si>
    <t>двері металопласт. / 04,05.2023</t>
  </si>
  <si>
    <t>будівельні матеріали / 05,06.2023</t>
  </si>
  <si>
    <t>мастика / 06.2023</t>
  </si>
  <si>
    <t>фарби емаль / 06.2023</t>
  </si>
  <si>
    <t xml:space="preserve">Миючі засоби    </t>
  </si>
  <si>
    <t>Меблі</t>
  </si>
  <si>
    <t>Бензин</t>
  </si>
  <si>
    <t>бензин А-95 / 03,06.2023</t>
  </si>
  <si>
    <t>мастило / 05.2023</t>
  </si>
  <si>
    <t>Запчастини</t>
  </si>
  <si>
    <t>Ін.матеріали</t>
  </si>
  <si>
    <t>ламінатор ( особ. потреби)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</si>
  <si>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</si>
  <si>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</si>
  <si>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</si>
  <si>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</si>
  <si>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</si>
  <si>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</si>
  <si>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</si>
  <si>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</si>
  <si>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пот.рем.електромережі / 02.2023</t>
  </si>
  <si>
    <t>пот.рем.БФП / 02.2023</t>
  </si>
  <si>
    <t>поточний ремонт картриджа / 03.2023</t>
  </si>
  <si>
    <t>поточний ремонт оргтехніки / 04.2023</t>
  </si>
  <si>
    <t>поточний ремонт усунення підтоплення (укриття)/ 05.2023</t>
  </si>
  <si>
    <t>поточний ремонт стін / 06.2023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</si>
  <si>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</si>
  <si>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</si>
  <si>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</si>
  <si>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</si>
  <si>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</si>
  <si>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</si>
  <si>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</si>
  <si>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</si>
  <si>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</si>
  <si>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</si>
  <si>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</si>
  <si>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</si>
  <si>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</si>
  <si>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</si>
  <si>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</si>
  <si>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</si>
  <si>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заправка картриджа / 03,04,05.2023</t>
  </si>
  <si>
    <t xml:space="preserve"> обсл. прогр. забезп. комплексу КУРС / 05.2023</t>
  </si>
  <si>
    <t>реєстрація технічних паспортів в держреєстрі/ 05.2023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</si>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</sst>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6D95C46F-3B67-46AC-9EED-C86817250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EC58-99D2-44FD-B008-ACB34742C3E5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hidden="1" customWidth="1"/>
    <col min="21" max="22" width="21.140625" style="142" hidden="1" customWidth="1"/>
    <col min="23" max="23" width="21.5703125" style="96" hidden="1" customWidth="1"/>
    <col min="24" max="25" width="21.140625" style="142" hidden="1" customWidth="1"/>
    <col min="26" max="26" width="21.5703125" style="96" customWidth="1"/>
    <col min="27" max="28" width="21.140625" style="142" customWidth="1"/>
    <col min="29" max="29" width="21.5703125" style="96" customWidth="1"/>
    <col min="30" max="31" width="21.140625" style="142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hidden="1" customWidth="1"/>
    <col min="42" max="43" width="21.140625" style="142" hidden="1" customWidth="1"/>
    <col min="44" max="44" width="21.5703125" style="96" hidden="1" customWidth="1"/>
    <col min="45" max="46" width="21.140625" style="142" hidden="1" customWidth="1"/>
    <col min="47" max="47" width="21.5703125" style="96" hidden="1" customWidth="1"/>
    <col min="48" max="49" width="21.140625" style="142" hidden="1" customWidth="1"/>
    <col min="50" max="50" width="21.5703125" style="96" hidden="1" customWidth="1"/>
    <col min="51" max="52" width="21.140625" style="142" hidden="1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24"/>
      <c r="J1" s="24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I1" s="39"/>
      <c r="AJ1" s="24"/>
      <c r="AK1" s="24"/>
      <c r="AM1" s="39"/>
      <c r="AN1" s="39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G1" s="39"/>
      <c r="BH1" s="24"/>
      <c r="BJ1" s="39"/>
      <c r="BK1" s="39"/>
      <c r="BL1" s="24"/>
    </row>
    <row r="2" spans="1:65" s="40" customFormat="1" ht="12.75" customHeight="1" x14ac:dyDescent="0.35">
      <c r="A2" s="37"/>
      <c r="B2" s="41" t="s">
        <v>63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7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7"/>
      <c r="B4" s="42" t="s">
        <v>64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40" customFormat="1" ht="18.75" customHeight="1" thickBot="1" x14ac:dyDescent="0.3">
      <c r="A5" s="3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65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66</v>
      </c>
      <c r="B6" s="47" t="s">
        <v>67</v>
      </c>
      <c r="C6" s="48" t="s">
        <v>68</v>
      </c>
      <c r="D6" s="49"/>
      <c r="E6" s="50" t="s">
        <v>69</v>
      </c>
      <c r="F6" s="51"/>
      <c r="G6" s="52"/>
      <c r="H6" s="50" t="s">
        <v>70</v>
      </c>
      <c r="I6" s="51"/>
      <c r="J6" s="52"/>
      <c r="K6" s="53" t="s">
        <v>71</v>
      </c>
      <c r="L6" s="54"/>
      <c r="M6" s="55"/>
      <c r="N6" s="53" t="s">
        <v>72</v>
      </c>
      <c r="O6" s="54"/>
      <c r="P6" s="55"/>
      <c r="Q6" s="53" t="s">
        <v>73</v>
      </c>
      <c r="R6" s="54"/>
      <c r="S6" s="55"/>
      <c r="T6" s="53" t="s">
        <v>74</v>
      </c>
      <c r="U6" s="54"/>
      <c r="V6" s="55"/>
      <c r="W6" s="53" t="s">
        <v>75</v>
      </c>
      <c r="X6" s="54"/>
      <c r="Y6" s="55"/>
      <c r="Z6" s="53" t="s">
        <v>76</v>
      </c>
      <c r="AA6" s="54"/>
      <c r="AB6" s="55"/>
      <c r="AC6" s="53" t="s">
        <v>77</v>
      </c>
      <c r="AD6" s="54"/>
      <c r="AE6" s="55"/>
      <c r="AF6" s="53" t="s">
        <v>78</v>
      </c>
      <c r="AG6" s="54"/>
      <c r="AH6" s="55"/>
      <c r="AI6" s="54" t="s">
        <v>79</v>
      </c>
      <c r="AJ6" s="54"/>
      <c r="AK6" s="55"/>
      <c r="AL6" s="53" t="s">
        <v>80</v>
      </c>
      <c r="AM6" s="54"/>
      <c r="AN6" s="55"/>
      <c r="AO6" s="53" t="s">
        <v>81</v>
      </c>
      <c r="AP6" s="54"/>
      <c r="AQ6" s="55"/>
      <c r="AR6" s="53" t="s">
        <v>82</v>
      </c>
      <c r="AS6" s="54"/>
      <c r="AT6" s="55"/>
      <c r="AU6" s="53" t="s">
        <v>83</v>
      </c>
      <c r="AV6" s="54"/>
      <c r="AW6" s="55"/>
      <c r="AX6" s="53" t="s">
        <v>84</v>
      </c>
      <c r="AY6" s="54"/>
      <c r="AZ6" s="55"/>
      <c r="BA6" s="56" t="s">
        <v>85</v>
      </c>
      <c r="BB6" s="57"/>
      <c r="BC6" s="58"/>
      <c r="BD6" s="56" t="s">
        <v>86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87</v>
      </c>
      <c r="F7" s="64" t="s">
        <v>88</v>
      </c>
      <c r="G7" s="65" t="s">
        <v>89</v>
      </c>
      <c r="H7" s="63" t="s">
        <v>87</v>
      </c>
      <c r="I7" s="64" t="s">
        <v>88</v>
      </c>
      <c r="J7" s="65" t="s">
        <v>89</v>
      </c>
      <c r="K7" s="66" t="s">
        <v>87</v>
      </c>
      <c r="L7" s="67" t="s">
        <v>88</v>
      </c>
      <c r="M7" s="68" t="s">
        <v>89</v>
      </c>
      <c r="N7" s="66" t="s">
        <v>87</v>
      </c>
      <c r="O7" s="67" t="s">
        <v>88</v>
      </c>
      <c r="P7" s="68" t="s">
        <v>89</v>
      </c>
      <c r="Q7" s="66" t="s">
        <v>87</v>
      </c>
      <c r="R7" s="67" t="s">
        <v>88</v>
      </c>
      <c r="S7" s="68" t="s">
        <v>89</v>
      </c>
      <c r="T7" s="66" t="s">
        <v>87</v>
      </c>
      <c r="U7" s="67" t="s">
        <v>88</v>
      </c>
      <c r="V7" s="68" t="s">
        <v>89</v>
      </c>
      <c r="W7" s="66" t="s">
        <v>87</v>
      </c>
      <c r="X7" s="67" t="s">
        <v>88</v>
      </c>
      <c r="Y7" s="68" t="s">
        <v>89</v>
      </c>
      <c r="Z7" s="66" t="s">
        <v>87</v>
      </c>
      <c r="AA7" s="67" t="s">
        <v>88</v>
      </c>
      <c r="AB7" s="68" t="s">
        <v>89</v>
      </c>
      <c r="AC7" s="66" t="s">
        <v>87</v>
      </c>
      <c r="AD7" s="67" t="s">
        <v>88</v>
      </c>
      <c r="AE7" s="68" t="s">
        <v>89</v>
      </c>
      <c r="AF7" s="66" t="s">
        <v>87</v>
      </c>
      <c r="AG7" s="67" t="s">
        <v>88</v>
      </c>
      <c r="AH7" s="68" t="s">
        <v>89</v>
      </c>
      <c r="AI7" s="66" t="s">
        <v>87</v>
      </c>
      <c r="AJ7" s="67" t="s">
        <v>88</v>
      </c>
      <c r="AK7" s="68" t="s">
        <v>89</v>
      </c>
      <c r="AL7" s="66" t="s">
        <v>87</v>
      </c>
      <c r="AM7" s="67" t="s">
        <v>88</v>
      </c>
      <c r="AN7" s="68" t="s">
        <v>89</v>
      </c>
      <c r="AO7" s="66" t="s">
        <v>87</v>
      </c>
      <c r="AP7" s="67" t="s">
        <v>88</v>
      </c>
      <c r="AQ7" s="68" t="s">
        <v>89</v>
      </c>
      <c r="AR7" s="66" t="s">
        <v>87</v>
      </c>
      <c r="AS7" s="67" t="s">
        <v>88</v>
      </c>
      <c r="AT7" s="68" t="s">
        <v>89</v>
      </c>
      <c r="AU7" s="66" t="s">
        <v>87</v>
      </c>
      <c r="AV7" s="67" t="s">
        <v>88</v>
      </c>
      <c r="AW7" s="68" t="s">
        <v>89</v>
      </c>
      <c r="AX7" s="66" t="s">
        <v>87</v>
      </c>
      <c r="AY7" s="67" t="s">
        <v>88</v>
      </c>
      <c r="AZ7" s="68" t="s">
        <v>89</v>
      </c>
      <c r="BA7" s="66" t="s">
        <v>87</v>
      </c>
      <c r="BB7" s="67" t="s">
        <v>88</v>
      </c>
      <c r="BC7" s="68" t="s">
        <v>89</v>
      </c>
      <c r="BD7" s="66" t="s">
        <v>87</v>
      </c>
      <c r="BE7" s="67" t="s">
        <v>88</v>
      </c>
      <c r="BF7" s="68" t="s">
        <v>89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107</v>
      </c>
      <c r="B9" s="135">
        <v>2111</v>
      </c>
      <c r="C9" s="84" t="s">
        <v>90</v>
      </c>
      <c r="D9" s="136"/>
      <c r="E9" s="85">
        <f>H9+AF9+AI9+AL9+AO9+AR9+AU9+AX9+BA9+BD9</f>
        <v>8220035</v>
      </c>
      <c r="F9" s="86">
        <f>I9+AG9+AJ9+AM9+AP9+AS9+AV9+AY9+BB9+BE9</f>
        <v>6198877.21</v>
      </c>
      <c r="G9" s="137">
        <f>E9-F9</f>
        <v>2021157.79</v>
      </c>
      <c r="H9" s="88">
        <f>K9+N9+Q9+T9+W9+Z9+AC9</f>
        <v>8220035</v>
      </c>
      <c r="I9" s="89">
        <f>L9+O9+R9+U9+X9+AA9+AD9</f>
        <v>6198877.21</v>
      </c>
      <c r="J9" s="90">
        <f>H9-I9</f>
        <v>2021157.79</v>
      </c>
      <c r="K9" s="91">
        <v>1938420</v>
      </c>
      <c r="L9" s="92">
        <v>1498490.09</v>
      </c>
      <c r="M9" s="93">
        <f>K9-L9</f>
        <v>439929.90999999992</v>
      </c>
      <c r="N9" s="91">
        <v>6266400</v>
      </c>
      <c r="O9" s="92">
        <v>4688112</v>
      </c>
      <c r="P9" s="93">
        <f>N9-O9</f>
        <v>1578288</v>
      </c>
      <c r="Q9" s="91">
        <v>0</v>
      </c>
      <c r="R9" s="92">
        <v>0</v>
      </c>
      <c r="S9" s="93">
        <f>Q9-R9</f>
        <v>0</v>
      </c>
      <c r="T9" s="94">
        <v>0</v>
      </c>
      <c r="U9" s="95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15215</v>
      </c>
      <c r="AA9" s="92">
        <v>12275.12</v>
      </c>
      <c r="AB9" s="93">
        <f>Z9-AA9</f>
        <v>2939.8799999999992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/>
      <c r="AQ9" s="93">
        <f>AO9-AP9</f>
        <v>0</v>
      </c>
      <c r="AR9" s="91">
        <v>0</v>
      </c>
      <c r="AS9" s="92"/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91</v>
      </c>
      <c r="D10" s="138"/>
      <c r="E10" s="100">
        <f t="shared" ref="E10:F26" si="0">H10+AF10+AI10+AL10+AO10+AR10+AU10+AX10+BA10+BD10</f>
        <v>1805132</v>
      </c>
      <c r="F10" s="101">
        <f t="shared" si="0"/>
        <v>1370408.19</v>
      </c>
      <c r="G10" s="137">
        <f>E10-F10</f>
        <v>434723.81000000006</v>
      </c>
      <c r="H10" s="102">
        <f t="shared" ref="H10:I26" si="1">K10+N10+Q10+T10+W10+Z10+AC10</f>
        <v>1805132</v>
      </c>
      <c r="I10" s="103">
        <f t="shared" si="1"/>
        <v>1370408.19</v>
      </c>
      <c r="J10" s="90">
        <f>H10-I10</f>
        <v>434723.81000000006</v>
      </c>
      <c r="K10" s="104">
        <v>426450</v>
      </c>
      <c r="L10" s="105">
        <v>338771.33999999997</v>
      </c>
      <c r="M10" s="93">
        <f>K10-L10</f>
        <v>87678.660000000033</v>
      </c>
      <c r="N10" s="104">
        <v>1375335</v>
      </c>
      <c r="O10" s="105">
        <v>1028936.31</v>
      </c>
      <c r="P10" s="93">
        <f>N10-O10</f>
        <v>346398.68999999994</v>
      </c>
      <c r="Q10" s="104">
        <v>0</v>
      </c>
      <c r="R10" s="105">
        <v>0</v>
      </c>
      <c r="S10" s="93">
        <f>Q10-R10</f>
        <v>0</v>
      </c>
      <c r="T10" s="106">
        <v>0</v>
      </c>
      <c r="U10" s="107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3347</v>
      </c>
      <c r="AA10" s="105">
        <v>2700.54</v>
      </c>
      <c r="AB10" s="93">
        <f>Z10-AA10</f>
        <v>646.46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/>
      <c r="AQ10" s="93">
        <f>AO10-AP10</f>
        <v>0</v>
      </c>
      <c r="AR10" s="104">
        <v>0</v>
      </c>
      <c r="AS10" s="105"/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256046.34</v>
      </c>
      <c r="F11" s="101">
        <f t="shared" si="0"/>
        <v>248931.27</v>
      </c>
      <c r="G11" s="137">
        <f t="shared" ref="G11:G26" si="2">E11-F11</f>
        <v>7115.070000000007</v>
      </c>
      <c r="H11" s="102">
        <f t="shared" si="1"/>
        <v>112943</v>
      </c>
      <c r="I11" s="103">
        <f t="shared" si="1"/>
        <v>109406.93</v>
      </c>
      <c r="J11" s="90">
        <f t="shared" ref="J11:J26" si="3">H11-I11</f>
        <v>3536.070000000007</v>
      </c>
      <c r="K11" s="104">
        <f>117200-8304</f>
        <v>108896</v>
      </c>
      <c r="L11" s="105">
        <v>105359.93</v>
      </c>
      <c r="M11" s="93">
        <f t="shared" ref="M11:M26" si="4">K11-L11</f>
        <v>3536.070000000007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6">
        <v>0</v>
      </c>
      <c r="U11" s="107">
        <v>0</v>
      </c>
      <c r="V11" s="93">
        <f t="shared" ref="V11:V26" si="7">T11-U11</f>
        <v>0</v>
      </c>
      <c r="W11" s="106">
        <v>0</v>
      </c>
      <c r="X11" s="107">
        <v>0</v>
      </c>
      <c r="Y11" s="93">
        <f t="shared" ref="Y11:Y26" si="8">W11-X11</f>
        <v>0</v>
      </c>
      <c r="Z11" s="104">
        <v>0</v>
      </c>
      <c r="AA11" s="105">
        <v>0</v>
      </c>
      <c r="AB11" s="93">
        <f t="shared" ref="AB11:AB26" si="9">Z11-AA11</f>
        <v>0</v>
      </c>
      <c r="AC11" s="104">
        <v>4047</v>
      </c>
      <c r="AD11" s="105">
        <v>4047</v>
      </c>
      <c r="AE11" s="93">
        <f t="shared" ref="AE11:AE26" si="10">AC11-AD11</f>
        <v>0</v>
      </c>
      <c r="AF11" s="104">
        <v>7000</v>
      </c>
      <c r="AG11" s="105">
        <v>3421</v>
      </c>
      <c r="AH11" s="93">
        <f t="shared" ref="AH11:AH26" si="11">AF11-AG11</f>
        <v>3579</v>
      </c>
      <c r="AI11" s="104">
        <v>136103.34</v>
      </c>
      <c r="AJ11" s="105">
        <v>136103.34</v>
      </c>
      <c r="AK11" s="93">
        <f t="shared" ref="AK11:AK26" si="12">AI11-AJ11</f>
        <v>0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92</v>
      </c>
      <c r="D12" s="109"/>
      <c r="E12" s="100">
        <f t="shared" si="0"/>
        <v>3500</v>
      </c>
      <c r="F12" s="101">
        <f t="shared" si="0"/>
        <v>2308.4499999999998</v>
      </c>
      <c r="G12" s="87">
        <f t="shared" si="2"/>
        <v>1191.5500000000002</v>
      </c>
      <c r="H12" s="102">
        <f t="shared" si="1"/>
        <v>3500</v>
      </c>
      <c r="I12" s="103">
        <f t="shared" si="1"/>
        <v>2308.4499999999998</v>
      </c>
      <c r="J12" s="90">
        <f t="shared" si="3"/>
        <v>1191.5500000000002</v>
      </c>
      <c r="K12" s="104">
        <v>3500</v>
      </c>
      <c r="L12" s="110">
        <v>2308.4499999999998</v>
      </c>
      <c r="M12" s="93">
        <f t="shared" si="4"/>
        <v>1191.5500000000002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6">
        <v>0</v>
      </c>
      <c r="U12" s="111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93</v>
      </c>
      <c r="D13" s="138"/>
      <c r="E13" s="100">
        <f t="shared" si="0"/>
        <v>414120</v>
      </c>
      <c r="F13" s="101">
        <f t="shared" si="0"/>
        <v>294120</v>
      </c>
      <c r="G13" s="137">
        <f t="shared" si="2"/>
        <v>120000</v>
      </c>
      <c r="H13" s="102">
        <f t="shared" si="1"/>
        <v>414120</v>
      </c>
      <c r="I13" s="103">
        <f t="shared" si="1"/>
        <v>294120</v>
      </c>
      <c r="J13" s="90">
        <f t="shared" si="3"/>
        <v>120000</v>
      </c>
      <c r="K13" s="104">
        <v>414120</v>
      </c>
      <c r="L13" s="105">
        <v>294120</v>
      </c>
      <c r="M13" s="93">
        <f t="shared" si="4"/>
        <v>120000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6">
        <v>0</v>
      </c>
      <c r="U13" s="107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/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28</v>
      </c>
      <c r="D14" s="138"/>
      <c r="E14" s="100">
        <f t="shared" si="0"/>
        <v>292200</v>
      </c>
      <c r="F14" s="101">
        <f t="shared" si="0"/>
        <v>292102.04000000004</v>
      </c>
      <c r="G14" s="137">
        <f t="shared" si="2"/>
        <v>97.959999999962747</v>
      </c>
      <c r="H14" s="102">
        <f t="shared" si="1"/>
        <v>292200</v>
      </c>
      <c r="I14" s="103">
        <f t="shared" si="1"/>
        <v>292102.04000000004</v>
      </c>
      <c r="J14" s="90">
        <f t="shared" si="3"/>
        <v>97.959999999962747</v>
      </c>
      <c r="K14" s="104">
        <v>292200</v>
      </c>
      <c r="L14" s="105">
        <v>292102.04000000004</v>
      </c>
      <c r="M14" s="93">
        <f t="shared" si="4"/>
        <v>97.959999999962747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6">
        <v>0</v>
      </c>
      <c r="U14" s="107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94</v>
      </c>
      <c r="D15" s="138"/>
      <c r="E15" s="100">
        <f t="shared" si="0"/>
        <v>15700</v>
      </c>
      <c r="F15" s="101">
        <f t="shared" si="0"/>
        <v>14569</v>
      </c>
      <c r="G15" s="137">
        <f t="shared" si="2"/>
        <v>1131</v>
      </c>
      <c r="H15" s="102">
        <f t="shared" si="1"/>
        <v>15700</v>
      </c>
      <c r="I15" s="103">
        <f t="shared" si="1"/>
        <v>14569</v>
      </c>
      <c r="J15" s="90">
        <f t="shared" si="3"/>
        <v>1131</v>
      </c>
      <c r="K15" s="104">
        <f>5700+10000</f>
        <v>15700</v>
      </c>
      <c r="L15" s="105">
        <v>14569</v>
      </c>
      <c r="M15" s="93">
        <f t="shared" si="4"/>
        <v>1131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6">
        <v>0</v>
      </c>
      <c r="U15" s="107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95</v>
      </c>
      <c r="D16" s="138"/>
      <c r="E16" s="100">
        <f t="shared" si="0"/>
        <v>1171300</v>
      </c>
      <c r="F16" s="101">
        <f t="shared" si="0"/>
        <v>533749.69000000006</v>
      </c>
      <c r="G16" s="137">
        <f t="shared" si="2"/>
        <v>637550.30999999994</v>
      </c>
      <c r="H16" s="102">
        <f t="shared" si="1"/>
        <v>1171300</v>
      </c>
      <c r="I16" s="103">
        <f t="shared" si="1"/>
        <v>533749.69000000006</v>
      </c>
      <c r="J16" s="90">
        <f t="shared" si="3"/>
        <v>637550.30999999994</v>
      </c>
      <c r="K16" s="104">
        <v>1171300</v>
      </c>
      <c r="L16" s="105">
        <v>533749.69000000006</v>
      </c>
      <c r="M16" s="93">
        <f t="shared" si="4"/>
        <v>637550.30999999994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6">
        <v>0</v>
      </c>
      <c r="U16" s="107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96</v>
      </c>
      <c r="D17" s="138"/>
      <c r="E17" s="100">
        <f t="shared" si="0"/>
        <v>19000</v>
      </c>
      <c r="F17" s="101">
        <f t="shared" si="0"/>
        <v>10640.060000000001</v>
      </c>
      <c r="G17" s="137">
        <f t="shared" si="2"/>
        <v>8359.9399999999987</v>
      </c>
      <c r="H17" s="102">
        <f t="shared" si="1"/>
        <v>19000</v>
      </c>
      <c r="I17" s="103">
        <f t="shared" si="1"/>
        <v>10640.060000000001</v>
      </c>
      <c r="J17" s="90">
        <f t="shared" si="3"/>
        <v>8359.9399999999987</v>
      </c>
      <c r="K17" s="104">
        <v>19000</v>
      </c>
      <c r="L17" s="105">
        <v>10640.060000000001</v>
      </c>
      <c r="M17" s="93">
        <f t="shared" si="4"/>
        <v>8359.9399999999987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6">
        <v>0</v>
      </c>
      <c r="U17" s="107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97</v>
      </c>
      <c r="D18" s="138"/>
      <c r="E18" s="100">
        <f t="shared" si="0"/>
        <v>89446</v>
      </c>
      <c r="F18" s="101">
        <f t="shared" si="0"/>
        <v>40905</v>
      </c>
      <c r="G18" s="137">
        <f t="shared" si="2"/>
        <v>48541</v>
      </c>
      <c r="H18" s="102">
        <f t="shared" si="1"/>
        <v>89446</v>
      </c>
      <c r="I18" s="103">
        <f t="shared" si="1"/>
        <v>40905</v>
      </c>
      <c r="J18" s="90">
        <f t="shared" si="3"/>
        <v>48541</v>
      </c>
      <c r="K18" s="104">
        <f>95730-6284</f>
        <v>89446</v>
      </c>
      <c r="L18" s="105">
        <v>40905</v>
      </c>
      <c r="M18" s="93">
        <f t="shared" si="4"/>
        <v>48541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6">
        <v>0</v>
      </c>
      <c r="U18" s="107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98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6">
        <v>0</v>
      </c>
      <c r="U19" s="107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99</v>
      </c>
      <c r="D20" s="138"/>
      <c r="E20" s="100">
        <f t="shared" si="0"/>
        <v>7460</v>
      </c>
      <c r="F20" s="101">
        <f t="shared" si="0"/>
        <v>4880.4000000000005</v>
      </c>
      <c r="G20" s="137">
        <f t="shared" si="2"/>
        <v>2579.5999999999995</v>
      </c>
      <c r="H20" s="102">
        <f t="shared" si="1"/>
        <v>7460</v>
      </c>
      <c r="I20" s="103">
        <f t="shared" si="1"/>
        <v>4880.4000000000005</v>
      </c>
      <c r="J20" s="90">
        <f t="shared" si="3"/>
        <v>2579.5999999999995</v>
      </c>
      <c r="K20" s="104">
        <v>7460</v>
      </c>
      <c r="L20" s="105">
        <v>4880.4000000000005</v>
      </c>
      <c r="M20" s="93">
        <f t="shared" si="4"/>
        <v>2579.5999999999995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6">
        <v>0</v>
      </c>
      <c r="U20" s="107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100</v>
      </c>
      <c r="D21" s="138"/>
      <c r="E21" s="100">
        <f t="shared" si="0"/>
        <v>7168.7</v>
      </c>
      <c r="F21" s="101">
        <f t="shared" si="0"/>
        <v>3338.7</v>
      </c>
      <c r="G21" s="137">
        <f t="shared" si="2"/>
        <v>3830</v>
      </c>
      <c r="H21" s="102">
        <f t="shared" si="1"/>
        <v>4300</v>
      </c>
      <c r="I21" s="103">
        <f t="shared" si="1"/>
        <v>470</v>
      </c>
      <c r="J21" s="90">
        <f t="shared" si="3"/>
        <v>3830</v>
      </c>
      <c r="K21" s="104">
        <v>4300</v>
      </c>
      <c r="L21" s="105">
        <v>470</v>
      </c>
      <c r="M21" s="93">
        <f t="shared" si="4"/>
        <v>3830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6">
        <v>0</v>
      </c>
      <c r="U21" s="107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2868.7</v>
      </c>
      <c r="AJ21" s="105">
        <v>2868.7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101</v>
      </c>
      <c r="D22" s="138"/>
      <c r="E22" s="100">
        <f t="shared" si="0"/>
        <v>16100</v>
      </c>
      <c r="F22" s="101">
        <f t="shared" si="0"/>
        <v>14100</v>
      </c>
      <c r="G22" s="137">
        <f t="shared" si="2"/>
        <v>2000</v>
      </c>
      <c r="H22" s="102">
        <f t="shared" si="1"/>
        <v>16100</v>
      </c>
      <c r="I22" s="103">
        <f t="shared" si="1"/>
        <v>14100</v>
      </c>
      <c r="J22" s="90">
        <f t="shared" si="3"/>
        <v>2000</v>
      </c>
      <c r="K22" s="104">
        <v>16100</v>
      </c>
      <c r="L22" s="105">
        <v>14100</v>
      </c>
      <c r="M22" s="93">
        <f t="shared" si="4"/>
        <v>2000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6">
        <v>0</v>
      </c>
      <c r="U22" s="107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102</v>
      </c>
      <c r="D23" s="138"/>
      <c r="E23" s="100">
        <f t="shared" si="0"/>
        <v>0</v>
      </c>
      <c r="F23" s="101">
        <f t="shared" si="0"/>
        <v>0</v>
      </c>
      <c r="G23" s="137">
        <f t="shared" si="2"/>
        <v>0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6">
        <v>0</v>
      </c>
      <c r="U23" s="107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/>
      <c r="AG23" s="105">
        <v>0</v>
      </c>
      <c r="AH23" s="93">
        <f t="shared" si="11"/>
        <v>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103</v>
      </c>
      <c r="D24" s="138"/>
      <c r="E24" s="100">
        <f t="shared" si="0"/>
        <v>136276.88</v>
      </c>
      <c r="F24" s="101">
        <f t="shared" si="0"/>
        <v>136276.88</v>
      </c>
      <c r="G24" s="137">
        <f t="shared" si="2"/>
        <v>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6">
        <v>0</v>
      </c>
      <c r="U24" s="107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136276.88</v>
      </c>
      <c r="AJ24" s="105">
        <v>136276.88</v>
      </c>
      <c r="AK24" s="93">
        <f t="shared" si="12"/>
        <v>0</v>
      </c>
      <c r="AL24" s="104"/>
      <c r="AM24" s="105">
        <v>0</v>
      </c>
      <c r="AN24" s="93">
        <f t="shared" si="13"/>
        <v>0</v>
      </c>
      <c r="AO24" s="104">
        <v>0</v>
      </c>
      <c r="AP24" s="105">
        <v>0</v>
      </c>
      <c r="AQ24" s="93">
        <f t="shared" si="14"/>
        <v>0</v>
      </c>
      <c r="AR24" s="104">
        <v>0</v>
      </c>
      <c r="AS24" s="105">
        <v>0</v>
      </c>
      <c r="AT24" s="93">
        <f t="shared" si="15"/>
        <v>0</v>
      </c>
      <c r="AU24" s="104">
        <v>0</v>
      </c>
      <c r="AV24" s="105">
        <v>0</v>
      </c>
      <c r="AW24" s="93">
        <f t="shared" si="16"/>
        <v>0</v>
      </c>
      <c r="AX24" s="104">
        <v>0</v>
      </c>
      <c r="AY24" s="105">
        <v>0</v>
      </c>
      <c r="AZ24" s="93">
        <f t="shared" si="17"/>
        <v>0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104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6">
        <v>0</v>
      </c>
      <c r="U25" s="111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105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21">
        <v>0</v>
      </c>
      <c r="U26" s="122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106</v>
      </c>
      <c r="B27" s="124"/>
      <c r="C27" s="124"/>
      <c r="D27" s="140"/>
      <c r="E27" s="125">
        <f t="shared" ref="E27:BB27" si="20">SUM(E9:E26)</f>
        <v>12453484.92</v>
      </c>
      <c r="F27" s="126">
        <f t="shared" si="20"/>
        <v>9165206.8900000006</v>
      </c>
      <c r="G27" s="127">
        <f t="shared" si="20"/>
        <v>3288278.03</v>
      </c>
      <c r="H27" s="128">
        <f t="shared" si="20"/>
        <v>12171236</v>
      </c>
      <c r="I27" s="129">
        <f t="shared" si="20"/>
        <v>8886536.9700000007</v>
      </c>
      <c r="J27" s="130">
        <f t="shared" si="20"/>
        <v>3284699.03</v>
      </c>
      <c r="K27" s="128">
        <f t="shared" si="20"/>
        <v>4506892</v>
      </c>
      <c r="L27" s="132">
        <f t="shared" si="20"/>
        <v>3150466</v>
      </c>
      <c r="M27" s="133">
        <f t="shared" si="20"/>
        <v>1356426</v>
      </c>
      <c r="N27" s="128">
        <f t="shared" si="20"/>
        <v>7641735</v>
      </c>
      <c r="O27" s="132">
        <f t="shared" si="20"/>
        <v>5717048.3100000005</v>
      </c>
      <c r="P27" s="133">
        <f t="shared" si="20"/>
        <v>1924686.69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si="20"/>
        <v>0</v>
      </c>
      <c r="U27" s="134">
        <f t="shared" si="20"/>
        <v>0</v>
      </c>
      <c r="V27" s="133">
        <f t="shared" si="20"/>
        <v>0</v>
      </c>
      <c r="W27" s="141">
        <f t="shared" si="20"/>
        <v>0</v>
      </c>
      <c r="X27" s="134">
        <f t="shared" si="20"/>
        <v>0</v>
      </c>
      <c r="Y27" s="133">
        <f t="shared" si="20"/>
        <v>0</v>
      </c>
      <c r="Z27" s="128">
        <f>SUM(Z9:Z26)</f>
        <v>18562</v>
      </c>
      <c r="AA27" s="132">
        <f>SUM(AA9:AA26)</f>
        <v>14975.66</v>
      </c>
      <c r="AB27" s="133">
        <f>SUM(AB9:AB26)</f>
        <v>3586.3399999999992</v>
      </c>
      <c r="AC27" s="128">
        <f t="shared" si="20"/>
        <v>4047</v>
      </c>
      <c r="AD27" s="132">
        <f t="shared" si="20"/>
        <v>4047</v>
      </c>
      <c r="AE27" s="133">
        <f t="shared" si="20"/>
        <v>0</v>
      </c>
      <c r="AF27" s="128">
        <f t="shared" si="20"/>
        <v>7000</v>
      </c>
      <c r="AG27" s="132">
        <f t="shared" si="20"/>
        <v>3421</v>
      </c>
      <c r="AH27" s="133">
        <f t="shared" si="20"/>
        <v>3579</v>
      </c>
      <c r="AI27" s="131">
        <f t="shared" si="20"/>
        <v>275248.92000000004</v>
      </c>
      <c r="AJ27" s="132">
        <f t="shared" si="20"/>
        <v>275248.92000000004</v>
      </c>
      <c r="AK27" s="133">
        <f t="shared" si="20"/>
        <v>0</v>
      </c>
      <c r="AL27" s="128">
        <f t="shared" si="20"/>
        <v>0</v>
      </c>
      <c r="AM27" s="132">
        <f t="shared" si="20"/>
        <v>0</v>
      </c>
      <c r="AN27" s="133">
        <f t="shared" si="20"/>
        <v>0</v>
      </c>
      <c r="AO27" s="128">
        <f t="shared" si="20"/>
        <v>0</v>
      </c>
      <c r="AP27" s="132">
        <f t="shared" si="20"/>
        <v>0</v>
      </c>
      <c r="AQ27" s="133">
        <f t="shared" si="20"/>
        <v>0</v>
      </c>
      <c r="AR27" s="128">
        <f t="shared" si="20"/>
        <v>0</v>
      </c>
      <c r="AS27" s="132">
        <f t="shared" si="20"/>
        <v>0</v>
      </c>
      <c r="AT27" s="133">
        <f t="shared" si="20"/>
        <v>0</v>
      </c>
      <c r="AU27" s="128">
        <f t="shared" si="20"/>
        <v>0</v>
      </c>
      <c r="AV27" s="132">
        <f t="shared" si="20"/>
        <v>0</v>
      </c>
      <c r="AW27" s="133">
        <f t="shared" si="20"/>
        <v>0</v>
      </c>
      <c r="AX27" s="128">
        <f t="shared" si="20"/>
        <v>0</v>
      </c>
      <c r="AY27" s="132">
        <f t="shared" si="20"/>
        <v>0</v>
      </c>
      <c r="AZ27" s="133">
        <f t="shared" si="20"/>
        <v>0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EC6A-4504-4FA5-8A0D-D0A9C9F18784}">
  <sheetPr codeName="Лист7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109406.93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109406.93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v>10872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7781.56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7781.56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6438+230.88</f>
        <v>6668.88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10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11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12</v>
      </c>
      <c r="C21" s="12"/>
      <c r="D21" s="13">
        <v>82470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82470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13</v>
      </c>
      <c r="C23" s="17">
        <f>368+500+170+1724+811</f>
        <v>3573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14</v>
      </c>
      <c r="C24" s="17">
        <f>1230+5860</f>
        <v>7090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506</v>
      </c>
      <c r="B25" s="20" t="s">
        <v>15</v>
      </c>
      <c r="C25" s="17">
        <f>15000+15000</f>
        <v>30000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503</v>
      </c>
      <c r="B26" s="20" t="s">
        <v>16</v>
      </c>
      <c r="C26" s="17">
        <f>11140+975</f>
        <v>12115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508</v>
      </c>
      <c r="B27" s="20" t="s">
        <v>17</v>
      </c>
      <c r="C27" s="17">
        <v>4000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502</v>
      </c>
      <c r="B28" s="20" t="s">
        <v>18</v>
      </c>
      <c r="C28" s="17">
        <v>25692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19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20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21</v>
      </c>
      <c r="C40" s="12"/>
      <c r="D40" s="13">
        <v>3953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3953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22</v>
      </c>
      <c r="C42" s="17">
        <f>3248+455</f>
        <v>3703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802</v>
      </c>
      <c r="B43" s="20" t="s">
        <v>23</v>
      </c>
      <c r="C43" s="17">
        <v>250</v>
      </c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24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1">
        <v>2211.9</v>
      </c>
      <c r="B52" s="12" t="s">
        <v>25</v>
      </c>
      <c r="C52" s="12"/>
      <c r="D52" s="13">
        <v>4047</v>
      </c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4047</v>
      </c>
      <c r="D53" s="17"/>
      <c r="E53" s="18">
        <f>D52-C53</f>
        <v>0</v>
      </c>
    </row>
    <row r="54" spans="1:15" collapsed="1" x14ac:dyDescent="0.3">
      <c r="A54" s="11">
        <v>905</v>
      </c>
      <c r="B54" s="20" t="s">
        <v>26</v>
      </c>
      <c r="C54" s="17">
        <v>4047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3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4"/>
      <c r="B70" s="25"/>
      <c r="C70" s="26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4"/>
      <c r="B71" s="25"/>
      <c r="C71" s="26"/>
      <c r="D71" s="27" t="s">
        <v>27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8"/>
      <c r="B72" s="25"/>
      <c r="C72" s="26"/>
      <c r="D72" s="27" t="s">
        <v>27</v>
      </c>
    </row>
    <row r="73" spans="1:15" ht="18" customHeight="1" x14ac:dyDescent="0.3">
      <c r="A73" s="28"/>
      <c r="B73" s="25"/>
      <c r="C73" s="26"/>
      <c r="D73" s="27" t="s">
        <v>27</v>
      </c>
    </row>
    <row r="74" spans="1:15" ht="39.75" customHeight="1" x14ac:dyDescent="0.3">
      <c r="A74" s="4">
        <v>2240</v>
      </c>
      <c r="B74" s="5" t="s">
        <v>28</v>
      </c>
      <c r="C74" s="5"/>
      <c r="D74" s="6">
        <f>SUM(D76:D116)</f>
        <v>292102.03999999998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9">
        <v>2240</v>
      </c>
      <c r="B75" s="29"/>
      <c r="C75" s="9"/>
      <c r="D75" s="9">
        <f>Ліцей4!I14</f>
        <v>292102.04000000004</v>
      </c>
      <c r="E75" s="10" t="b">
        <f>D75=D74</f>
        <v>1</v>
      </c>
      <c r="F75" s="30"/>
    </row>
    <row r="76" spans="1:15" collapsed="1" x14ac:dyDescent="0.3">
      <c r="A76" s="14">
        <v>2240.1</v>
      </c>
      <c r="B76" s="12" t="s">
        <v>29</v>
      </c>
      <c r="C76" s="12"/>
      <c r="D76" s="13">
        <v>23761.5</v>
      </c>
    </row>
    <row r="77" spans="1:15" hidden="1" x14ac:dyDescent="0.3">
      <c r="A77" s="14">
        <v>2240.1999999999998</v>
      </c>
      <c r="B77" s="31" t="s">
        <v>30</v>
      </c>
      <c r="C77" s="32"/>
      <c r="D77" s="13"/>
    </row>
    <row r="78" spans="1:15" x14ac:dyDescent="0.3">
      <c r="A78" s="14">
        <v>2240.3000000000002</v>
      </c>
      <c r="B78" s="31" t="s">
        <v>31</v>
      </c>
      <c r="C78" s="32"/>
      <c r="D78" s="13">
        <v>1680.12</v>
      </c>
    </row>
    <row r="79" spans="1:15" hidden="1" outlineLevel="1" x14ac:dyDescent="0.3">
      <c r="A79" s="14"/>
      <c r="B79" s="15"/>
      <c r="C79" s="16">
        <f>SUM(C80:C86)</f>
        <v>1680.12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32</v>
      </c>
      <c r="C80" s="17">
        <f>582.12+1098</f>
        <v>1680.12</v>
      </c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1" t="s">
        <v>33</v>
      </c>
      <c r="C87" s="32"/>
      <c r="D87" s="13"/>
    </row>
    <row r="88" spans="1:5" x14ac:dyDescent="0.3">
      <c r="A88" s="14">
        <v>2240.5</v>
      </c>
      <c r="B88" s="31" t="s">
        <v>34</v>
      </c>
      <c r="C88" s="32"/>
      <c r="D88" s="13">
        <v>38988.949999999997</v>
      </c>
    </row>
    <row r="89" spans="1:5" hidden="1" outlineLevel="1" x14ac:dyDescent="0.3">
      <c r="A89" s="14"/>
      <c r="B89" s="15"/>
      <c r="C89" s="16">
        <f>SUM(C90:C99)</f>
        <v>38988.949999999997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3" t="s">
        <v>35</v>
      </c>
      <c r="C90" s="17">
        <v>13185</v>
      </c>
      <c r="D90" s="17"/>
    </row>
    <row r="91" spans="1:5" ht="17.25" customHeight="1" x14ac:dyDescent="0.3">
      <c r="A91" s="14">
        <v>502</v>
      </c>
      <c r="B91" s="23" t="s">
        <v>36</v>
      </c>
      <c r="C91" s="17">
        <f>400</f>
        <v>400</v>
      </c>
      <c r="D91" s="17"/>
    </row>
    <row r="92" spans="1:5" x14ac:dyDescent="0.3">
      <c r="A92" s="14">
        <v>502</v>
      </c>
      <c r="B92" s="23" t="s">
        <v>37</v>
      </c>
      <c r="C92" s="17">
        <v>125</v>
      </c>
      <c r="D92" s="17"/>
    </row>
    <row r="93" spans="1:5" x14ac:dyDescent="0.3">
      <c r="A93" s="14">
        <v>502</v>
      </c>
      <c r="B93" s="23" t="s">
        <v>38</v>
      </c>
      <c r="C93" s="17">
        <v>640</v>
      </c>
      <c r="D93" s="17"/>
    </row>
    <row r="94" spans="1:5" ht="37.5" x14ac:dyDescent="0.3">
      <c r="A94" s="14">
        <v>505</v>
      </c>
      <c r="B94" s="23" t="s">
        <v>39</v>
      </c>
      <c r="C94" s="17">
        <v>18164.95</v>
      </c>
      <c r="D94" s="17"/>
    </row>
    <row r="95" spans="1:5" x14ac:dyDescent="0.3">
      <c r="A95" s="14">
        <v>506</v>
      </c>
      <c r="B95" s="23" t="s">
        <v>40</v>
      </c>
      <c r="C95" s="17">
        <v>6474</v>
      </c>
      <c r="D95" s="17"/>
    </row>
    <row r="96" spans="1:5" hidden="1" x14ac:dyDescent="0.3">
      <c r="A96" s="14"/>
      <c r="B96" s="23"/>
      <c r="C96" s="17"/>
      <c r="D96" s="17"/>
    </row>
    <row r="97" spans="1:15" hidden="1" x14ac:dyDescent="0.3">
      <c r="A97" s="14"/>
      <c r="B97" s="23"/>
      <c r="C97" s="17"/>
      <c r="D97" s="17"/>
    </row>
    <row r="98" spans="1:15" hidden="1" x14ac:dyDescent="0.3">
      <c r="A98" s="14"/>
      <c r="B98" s="23"/>
      <c r="C98" s="17"/>
      <c r="D98" s="17"/>
    </row>
    <row r="99" spans="1:15" hidden="1" x14ac:dyDescent="0.3">
      <c r="A99" s="14"/>
      <c r="B99" s="23"/>
      <c r="C99" s="17"/>
      <c r="D99" s="17"/>
    </row>
    <row r="100" spans="1:15" x14ac:dyDescent="0.3">
      <c r="A100" s="14">
        <v>2240.6</v>
      </c>
      <c r="B100" s="31" t="s">
        <v>41</v>
      </c>
      <c r="C100" s="32"/>
      <c r="D100" s="13">
        <v>199985</v>
      </c>
    </row>
    <row r="101" spans="1:15" x14ac:dyDescent="0.3">
      <c r="A101" s="14">
        <v>2240.6999999999998</v>
      </c>
      <c r="B101" s="31" t="s">
        <v>42</v>
      </c>
      <c r="C101" s="32"/>
      <c r="D101" s="13">
        <v>622.67999999999995</v>
      </c>
    </row>
    <row r="102" spans="1:15" hidden="1" outlineLevel="1" x14ac:dyDescent="0.3">
      <c r="A102" s="14"/>
      <c r="B102" s="15"/>
      <c r="C102" s="16">
        <f>SUM(C103:C106)</f>
        <v>622.67999999999995</v>
      </c>
      <c r="D102" s="17"/>
      <c r="E102" s="18">
        <f>D101-C102</f>
        <v>0</v>
      </c>
    </row>
    <row r="103" spans="1:15" collapsed="1" x14ac:dyDescent="0.3">
      <c r="A103" s="11">
        <v>703</v>
      </c>
      <c r="B103" s="20" t="s">
        <v>43</v>
      </c>
      <c r="C103" s="17">
        <v>622.67999999999995</v>
      </c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x14ac:dyDescent="0.3">
      <c r="A107" s="14">
        <v>2240.8000000000002</v>
      </c>
      <c r="B107" s="31" t="s">
        <v>44</v>
      </c>
      <c r="C107" s="32"/>
      <c r="D107" s="13">
        <v>2431.5</v>
      </c>
    </row>
    <row r="108" spans="1:15" x14ac:dyDescent="0.3">
      <c r="A108" s="14">
        <v>2240.9</v>
      </c>
      <c r="B108" s="31" t="s">
        <v>45</v>
      </c>
      <c r="C108" s="32"/>
      <c r="D108" s="13">
        <v>1455.3</v>
      </c>
    </row>
    <row r="109" spans="1:15" hidden="1" x14ac:dyDescent="0.3">
      <c r="A109" s="14">
        <v>2241.1</v>
      </c>
      <c r="B109" s="31" t="s">
        <v>46</v>
      </c>
      <c r="C109" s="32"/>
      <c r="D109" s="13"/>
    </row>
    <row r="110" spans="1:15" hidden="1" x14ac:dyDescent="0.3">
      <c r="A110" s="14">
        <v>2241.1999999999998</v>
      </c>
      <c r="B110" s="31" t="s">
        <v>47</v>
      </c>
      <c r="C110" s="32"/>
      <c r="D110" s="13"/>
    </row>
    <row r="111" spans="1:15" x14ac:dyDescent="0.3">
      <c r="A111" s="14">
        <v>2241.3000000000002</v>
      </c>
      <c r="B111" s="31" t="s">
        <v>48</v>
      </c>
      <c r="C111" s="32"/>
      <c r="D111" s="13">
        <v>3267</v>
      </c>
    </row>
    <row r="112" spans="1:15" hidden="1" x14ac:dyDescent="0.3">
      <c r="A112" s="14">
        <v>2241.4</v>
      </c>
      <c r="B112" s="31" t="s">
        <v>49</v>
      </c>
      <c r="C112" s="32"/>
      <c r="D112" s="13"/>
    </row>
    <row r="113" spans="1:5" hidden="1" x14ac:dyDescent="0.3">
      <c r="A113" s="14">
        <v>2241.5</v>
      </c>
      <c r="B113" s="31" t="s">
        <v>50</v>
      </c>
      <c r="C113" s="32"/>
      <c r="D113" s="13"/>
    </row>
    <row r="114" spans="1:5" ht="38.25" hidden="1" customHeight="1" x14ac:dyDescent="0.3">
      <c r="A114" s="14">
        <v>2241.6</v>
      </c>
      <c r="B114" s="33" t="s">
        <v>51</v>
      </c>
      <c r="C114" s="32"/>
      <c r="D114" s="13"/>
    </row>
    <row r="115" spans="1:5" ht="18.75" hidden="1" customHeight="1" x14ac:dyDescent="0.3">
      <c r="A115" s="14">
        <v>2241.6999999999998</v>
      </c>
      <c r="B115" s="31" t="s">
        <v>52</v>
      </c>
      <c r="C115" s="32"/>
      <c r="D115" s="13"/>
    </row>
    <row r="116" spans="1:5" ht="27" customHeight="1" x14ac:dyDescent="0.3">
      <c r="A116" s="14">
        <v>2241.9</v>
      </c>
      <c r="B116" s="31" t="s">
        <v>53</v>
      </c>
      <c r="C116" s="32"/>
      <c r="D116" s="13">
        <v>19909.990000000002</v>
      </c>
    </row>
    <row r="117" spans="1:5" hidden="1" outlineLevel="1" x14ac:dyDescent="0.3">
      <c r="A117" s="14"/>
      <c r="B117" s="15"/>
      <c r="C117" s="16">
        <f>SUM(C118:C131)</f>
        <v>19909.989999999998</v>
      </c>
      <c r="D117" s="34"/>
      <c r="E117" s="18">
        <f>D116-C117</f>
        <v>0</v>
      </c>
    </row>
    <row r="118" spans="1:5" ht="37.5" collapsed="1" x14ac:dyDescent="0.3">
      <c r="A118" s="14">
        <v>902</v>
      </c>
      <c r="B118" s="35" t="s">
        <v>54</v>
      </c>
      <c r="C118" s="17">
        <f>200+100+100+100+100+100+100</f>
        <v>800</v>
      </c>
      <c r="D118" s="17"/>
    </row>
    <row r="119" spans="1:5" x14ac:dyDescent="0.3">
      <c r="A119" s="14">
        <v>907</v>
      </c>
      <c r="B119" s="35" t="s">
        <v>55</v>
      </c>
      <c r="C119" s="17">
        <f>1006.33+544.06</f>
        <v>1550.3899999999999</v>
      </c>
      <c r="D119" s="17"/>
    </row>
    <row r="120" spans="1:5" ht="37.5" x14ac:dyDescent="0.3">
      <c r="A120" s="14">
        <v>908</v>
      </c>
      <c r="B120" s="35" t="s">
        <v>56</v>
      </c>
      <c r="C120" s="17">
        <f>265+279.95+279.95+279.95+279.95+279.95</f>
        <v>1664.7500000000002</v>
      </c>
      <c r="D120" s="17"/>
    </row>
    <row r="121" spans="1:5" x14ac:dyDescent="0.3">
      <c r="A121" s="14">
        <v>909</v>
      </c>
      <c r="B121" s="35" t="s">
        <v>57</v>
      </c>
      <c r="C121" s="17">
        <f>180+2195+180</f>
        <v>2555</v>
      </c>
      <c r="D121" s="17"/>
    </row>
    <row r="122" spans="1:5" x14ac:dyDescent="0.3">
      <c r="A122" s="14">
        <v>919</v>
      </c>
      <c r="B122" s="35" t="s">
        <v>58</v>
      </c>
      <c r="C122" s="17">
        <v>2636.37</v>
      </c>
      <c r="D122" s="17"/>
    </row>
    <row r="123" spans="1:5" ht="21" customHeight="1" x14ac:dyDescent="0.3">
      <c r="A123" s="14">
        <v>903</v>
      </c>
      <c r="B123" s="23" t="s">
        <v>59</v>
      </c>
      <c r="C123" s="17">
        <v>1500</v>
      </c>
      <c r="D123" s="17"/>
    </row>
    <row r="124" spans="1:5" x14ac:dyDescent="0.3">
      <c r="A124" s="14">
        <v>928</v>
      </c>
      <c r="B124" s="35" t="s">
        <v>60</v>
      </c>
      <c r="C124" s="17">
        <v>3000</v>
      </c>
      <c r="D124" s="17"/>
    </row>
    <row r="125" spans="1:5" x14ac:dyDescent="0.3">
      <c r="A125" s="14">
        <v>925</v>
      </c>
      <c r="B125" s="23" t="s">
        <v>61</v>
      </c>
      <c r="C125" s="17">
        <v>468</v>
      </c>
      <c r="D125" s="17"/>
    </row>
    <row r="126" spans="1:5" x14ac:dyDescent="0.3">
      <c r="A126" s="14">
        <v>927</v>
      </c>
      <c r="B126" s="23" t="s">
        <v>62</v>
      </c>
      <c r="C126" s="17">
        <v>5735.48</v>
      </c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1:4" hidden="1" x14ac:dyDescent="0.3">
      <c r="A129" s="14"/>
      <c r="B129" s="23"/>
      <c r="C129" s="17"/>
      <c r="D129" s="17"/>
    </row>
    <row r="130" spans="1:4" hidden="1" x14ac:dyDescent="0.3">
      <c r="A130" s="14"/>
      <c r="B130" s="23"/>
      <c r="C130" s="17"/>
      <c r="D130" s="17"/>
    </row>
    <row r="131" spans="1:4" hidden="1" x14ac:dyDescent="0.3">
      <c r="A131" s="14"/>
      <c r="B131" s="23"/>
      <c r="C131" s="17"/>
      <c r="D131" s="17"/>
    </row>
    <row r="132" spans="1:4" hidden="1" outlineLevel="1" x14ac:dyDescent="0.3">
      <c r="B132" s="36"/>
      <c r="D132" s="3" t="b">
        <f>D74=D75</f>
        <v>1</v>
      </c>
    </row>
    <row r="133" spans="1:4" hidden="1" collapsed="1" x14ac:dyDescent="0.3">
      <c r="B133" s="36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2023-10-24T13:02:15Z</dcterms:created>
  <dcterms:modified xsi:type="dcterms:W3CDTF">2023-10-24T13:02:16Z</dcterms:modified>
</cp:coreProperties>
</file>