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08A55401-1650-4CD6-B297-0B470F18D60B}" xr6:coauthVersionLast="36" xr6:coauthVersionMax="36" xr10:uidLastSave="{00000000-0000-0000-0000-000000000000}"/>
  <bookViews>
    <workbookView xWindow="0" yWindow="0" windowWidth="28800" windowHeight="12225" xr2:uid="{2CC6D230-2354-43A7-850D-6D862B11B82A}"/>
  </bookViews>
  <sheets>
    <sheet name="Ліцей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2" l="1"/>
  <c r="D6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/>
  <c r="G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J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I17" i="3"/>
  <c r="H17" i="3"/>
  <c r="E17" i="3" s="1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H14" i="3" s="1"/>
  <c r="I14" i="3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H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H10" i="3" s="1"/>
  <c r="J10" i="3" s="1"/>
  <c r="I10" i="3"/>
  <c r="F10" i="3" s="1"/>
  <c r="BF9" i="3"/>
  <c r="BC9" i="3"/>
  <c r="AZ9" i="3"/>
  <c r="AW9" i="3"/>
  <c r="AW27" i="3" s="1"/>
  <c r="AT9" i="3"/>
  <c r="AQ9" i="3"/>
  <c r="AN9" i="3"/>
  <c r="AK9" i="3"/>
  <c r="AH9" i="3"/>
  <c r="AE9" i="3"/>
  <c r="AB9" i="3"/>
  <c r="Y9" i="3"/>
  <c r="Y27" i="3" s="1"/>
  <c r="V9" i="3"/>
  <c r="S9" i="3"/>
  <c r="P9" i="3"/>
  <c r="K9" i="3"/>
  <c r="I9" i="3"/>
  <c r="F9" i="3"/>
  <c r="C134" i="2"/>
  <c r="C133" i="2"/>
  <c r="C132" i="2"/>
  <c r="C131" i="2" s="1"/>
  <c r="E131" i="2" s="1"/>
  <c r="C116" i="2"/>
  <c r="E116" i="2" s="1"/>
  <c r="C105" i="2"/>
  <c r="E105" i="2" s="1"/>
  <c r="C96" i="2"/>
  <c r="E96" i="2" s="1"/>
  <c r="D91" i="2"/>
  <c r="D144" i="2" s="1"/>
  <c r="C63" i="2"/>
  <c r="E63" i="2" s="1"/>
  <c r="C57" i="2"/>
  <c r="E57" i="2" s="1"/>
  <c r="C52" i="2"/>
  <c r="C51" i="2"/>
  <c r="E51" i="2" s="1"/>
  <c r="C39" i="2"/>
  <c r="E39" i="2" s="1"/>
  <c r="C29" i="2"/>
  <c r="C27" i="2"/>
  <c r="C26" i="2"/>
  <c r="C25" i="2"/>
  <c r="C24" i="2"/>
  <c r="C23" i="2"/>
  <c r="E23" i="2" s="1"/>
  <c r="C11" i="2"/>
  <c r="C9" i="2"/>
  <c r="E9" i="2" s="1"/>
  <c r="D5" i="2"/>
  <c r="E6" i="2" s="1"/>
  <c r="E92" i="2" l="1"/>
  <c r="D87" i="2"/>
  <c r="J11" i="3"/>
  <c r="E11" i="3"/>
  <c r="G26" i="3"/>
  <c r="K27" i="3"/>
  <c r="M10" i="3"/>
  <c r="M11" i="3"/>
  <c r="E12" i="3"/>
  <c r="G12" i="3" s="1"/>
  <c r="G17" i="3"/>
  <c r="J16" i="3"/>
  <c r="J24" i="3"/>
  <c r="J14" i="3"/>
  <c r="E14" i="3"/>
  <c r="G14" i="3" s="1"/>
  <c r="G21" i="3"/>
  <c r="AK27" i="3"/>
  <c r="J21" i="3"/>
  <c r="J23" i="3"/>
  <c r="S27" i="3"/>
  <c r="AQ27" i="3"/>
  <c r="M14" i="3"/>
  <c r="E15" i="3"/>
  <c r="G15" i="3" s="1"/>
  <c r="H18" i="3"/>
  <c r="F19" i="3"/>
  <c r="E24" i="3"/>
  <c r="G24" i="3" s="1"/>
  <c r="P27" i="3"/>
  <c r="G23" i="3"/>
  <c r="AE27" i="3"/>
  <c r="BC27" i="3"/>
  <c r="V27" i="3"/>
  <c r="AH27" i="3"/>
  <c r="AT27" i="3"/>
  <c r="BF27" i="3"/>
  <c r="J20" i="3"/>
  <c r="J22" i="3"/>
  <c r="G11" i="3"/>
  <c r="G16" i="3"/>
  <c r="I27" i="3"/>
  <c r="H9" i="3"/>
  <c r="M9" i="3"/>
  <c r="E10" i="3"/>
  <c r="G10" i="3" s="1"/>
  <c r="E13" i="3"/>
  <c r="G13" i="3" s="1"/>
  <c r="E20" i="3"/>
  <c r="G20" i="3" s="1"/>
  <c r="E22" i="3"/>
  <c r="G22" i="3" s="1"/>
  <c r="J25" i="3"/>
  <c r="AB27" i="3"/>
  <c r="AN27" i="3"/>
  <c r="AZ27" i="3"/>
  <c r="F27" i="3"/>
  <c r="M27" i="3" l="1"/>
  <c r="J18" i="3"/>
  <c r="E18" i="3"/>
  <c r="G18" i="3" s="1"/>
  <c r="G19" i="3"/>
  <c r="H27" i="3"/>
  <c r="J9" i="3"/>
  <c r="J27" i="3" s="1"/>
  <c r="E9" i="3"/>
  <c r="G9" i="3" l="1"/>
  <c r="G27" i="3" s="1"/>
  <c r="E27" i="3"/>
</calcChain>
</file>

<file path=xl/sharedStrings.xml><?xml version="1.0" encoding="utf-8"?>
<sst xmlns="http://schemas.openxmlformats.org/spreadsheetml/2006/main" count="155" uniqueCount="100">
  <si>
    <t>Касові видатки Нововолинський ліцей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</si>
  <si>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</si>
  <si>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</si>
  <si>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</si>
  <si>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</si>
  <si>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</si>
  <si>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</si>
  <si>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</si>
  <si>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</si>
  <si>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</si>
  <si>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</si>
  <si>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буд.мат. / 02,04.2023</t>
  </si>
  <si>
    <t>ел.тов. / 02,06.2023</t>
  </si>
  <si>
    <t>сантехніка / 02,04.2023</t>
  </si>
  <si>
    <t>господарчі товари / 04,05.2023</t>
  </si>
  <si>
    <t>мастика / 04.2023</t>
  </si>
  <si>
    <t>фарби емаль / 04,06.2023</t>
  </si>
  <si>
    <t xml:space="preserve">Миючі засоби    </t>
  </si>
  <si>
    <t>Меблі</t>
  </si>
  <si>
    <t>шведська стінка ( особ. потреби) / 03.2023</t>
  </si>
  <si>
    <t>Бензин</t>
  </si>
  <si>
    <t>бензин А-95 / 03,06.2023</t>
  </si>
  <si>
    <t>мастило / 04.2023</t>
  </si>
  <si>
    <t>Запчастини</t>
  </si>
  <si>
    <t>запчастини до бензокоси / 05.2023</t>
  </si>
  <si>
    <t>Ін.матеріали</t>
  </si>
  <si>
    <t>інвентар / 04.2023</t>
  </si>
  <si>
    <t>драбина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</si>
  <si>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</si>
  <si>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</si>
  <si>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</si>
  <si>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</si>
  <si>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</si>
  <si>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</si>
  <si>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</si>
  <si>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</si>
  <si>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електромережі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</si>
  <si>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</si>
  <si>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</si>
  <si>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</si>
  <si>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</si>
  <si>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</si>
  <si>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</si>
  <si>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</si>
  <si>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</si>
  <si>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</si>
  <si>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</si>
  <si>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</si>
  <si>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</si>
  <si>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</si>
  <si>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</si>
  <si>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</si>
  <si>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 xml:space="preserve"> обсл. прогр. забезп. комплексу КУРС / 05.2023</t>
  </si>
  <si>
    <t>реєстрація технічних паспортів / 05.2023</t>
  </si>
  <si>
    <t>прокладання та налаштування мережі інтернет / 06.2023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</si>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</sst>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/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14BFC3A9-4550-43EA-BECE-D3C54F529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DF66-9271-4782-8F75-DC6B50209037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customWidth="1"/>
    <col min="39" max="40" width="20.85546875" style="140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55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56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57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58</v>
      </c>
      <c r="B6" s="45" t="s">
        <v>59</v>
      </c>
      <c r="C6" s="46" t="s">
        <v>60</v>
      </c>
      <c r="D6" s="47"/>
      <c r="E6" s="48" t="s">
        <v>61</v>
      </c>
      <c r="F6" s="49"/>
      <c r="G6" s="50"/>
      <c r="H6" s="48" t="s">
        <v>62</v>
      </c>
      <c r="I6" s="49"/>
      <c r="J6" s="50"/>
      <c r="K6" s="51" t="s">
        <v>63</v>
      </c>
      <c r="L6" s="52"/>
      <c r="M6" s="53"/>
      <c r="N6" s="51" t="s">
        <v>64</v>
      </c>
      <c r="O6" s="52"/>
      <c r="P6" s="53"/>
      <c r="Q6" s="51" t="s">
        <v>65</v>
      </c>
      <c r="R6" s="52"/>
      <c r="S6" s="53"/>
      <c r="T6" s="51" t="s">
        <v>66</v>
      </c>
      <c r="U6" s="52"/>
      <c r="V6" s="53"/>
      <c r="W6" s="51" t="s">
        <v>67</v>
      </c>
      <c r="X6" s="52"/>
      <c r="Y6" s="53"/>
      <c r="Z6" s="51" t="s">
        <v>68</v>
      </c>
      <c r="AA6" s="52"/>
      <c r="AB6" s="53"/>
      <c r="AC6" s="51" t="s">
        <v>69</v>
      </c>
      <c r="AD6" s="52"/>
      <c r="AE6" s="53"/>
      <c r="AF6" s="51" t="s">
        <v>70</v>
      </c>
      <c r="AG6" s="52"/>
      <c r="AH6" s="53"/>
      <c r="AI6" s="52" t="s">
        <v>71</v>
      </c>
      <c r="AJ6" s="52"/>
      <c r="AK6" s="53"/>
      <c r="AL6" s="51" t="s">
        <v>72</v>
      </c>
      <c r="AM6" s="52"/>
      <c r="AN6" s="53"/>
      <c r="AO6" s="51" t="s">
        <v>73</v>
      </c>
      <c r="AP6" s="52"/>
      <c r="AQ6" s="53"/>
      <c r="AR6" s="51" t="s">
        <v>74</v>
      </c>
      <c r="AS6" s="52"/>
      <c r="AT6" s="53"/>
      <c r="AU6" s="51" t="s">
        <v>75</v>
      </c>
      <c r="AV6" s="52"/>
      <c r="AW6" s="53"/>
      <c r="AX6" s="51" t="s">
        <v>76</v>
      </c>
      <c r="AY6" s="52"/>
      <c r="AZ6" s="53"/>
      <c r="BA6" s="54" t="s">
        <v>77</v>
      </c>
      <c r="BB6" s="55"/>
      <c r="BC6" s="56"/>
      <c r="BD6" s="54" t="s">
        <v>78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79</v>
      </c>
      <c r="F7" s="62" t="s">
        <v>80</v>
      </c>
      <c r="G7" s="63" t="s">
        <v>81</v>
      </c>
      <c r="H7" s="61" t="s">
        <v>79</v>
      </c>
      <c r="I7" s="62" t="s">
        <v>80</v>
      </c>
      <c r="J7" s="63" t="s">
        <v>81</v>
      </c>
      <c r="K7" s="64" t="s">
        <v>79</v>
      </c>
      <c r="L7" s="65" t="s">
        <v>80</v>
      </c>
      <c r="M7" s="66" t="s">
        <v>81</v>
      </c>
      <c r="N7" s="64" t="s">
        <v>79</v>
      </c>
      <c r="O7" s="65" t="s">
        <v>80</v>
      </c>
      <c r="P7" s="66" t="s">
        <v>81</v>
      </c>
      <c r="Q7" s="64" t="s">
        <v>79</v>
      </c>
      <c r="R7" s="65" t="s">
        <v>80</v>
      </c>
      <c r="S7" s="66" t="s">
        <v>81</v>
      </c>
      <c r="T7" s="64" t="s">
        <v>79</v>
      </c>
      <c r="U7" s="65" t="s">
        <v>80</v>
      </c>
      <c r="V7" s="66" t="s">
        <v>81</v>
      </c>
      <c r="W7" s="64" t="s">
        <v>79</v>
      </c>
      <c r="X7" s="65" t="s">
        <v>80</v>
      </c>
      <c r="Y7" s="66" t="s">
        <v>81</v>
      </c>
      <c r="Z7" s="64" t="s">
        <v>79</v>
      </c>
      <c r="AA7" s="65" t="s">
        <v>80</v>
      </c>
      <c r="AB7" s="66" t="s">
        <v>81</v>
      </c>
      <c r="AC7" s="64" t="s">
        <v>79</v>
      </c>
      <c r="AD7" s="65" t="s">
        <v>80</v>
      </c>
      <c r="AE7" s="66" t="s">
        <v>81</v>
      </c>
      <c r="AF7" s="64" t="s">
        <v>79</v>
      </c>
      <c r="AG7" s="65" t="s">
        <v>80</v>
      </c>
      <c r="AH7" s="66" t="s">
        <v>81</v>
      </c>
      <c r="AI7" s="64" t="s">
        <v>79</v>
      </c>
      <c r="AJ7" s="65" t="s">
        <v>80</v>
      </c>
      <c r="AK7" s="66" t="s">
        <v>81</v>
      </c>
      <c r="AL7" s="64" t="s">
        <v>79</v>
      </c>
      <c r="AM7" s="65" t="s">
        <v>80</v>
      </c>
      <c r="AN7" s="66" t="s">
        <v>81</v>
      </c>
      <c r="AO7" s="64" t="s">
        <v>79</v>
      </c>
      <c r="AP7" s="65" t="s">
        <v>80</v>
      </c>
      <c r="AQ7" s="66" t="s">
        <v>81</v>
      </c>
      <c r="AR7" s="64" t="s">
        <v>79</v>
      </c>
      <c r="AS7" s="65" t="s">
        <v>80</v>
      </c>
      <c r="AT7" s="66" t="s">
        <v>81</v>
      </c>
      <c r="AU7" s="64" t="s">
        <v>79</v>
      </c>
      <c r="AV7" s="65" t="s">
        <v>80</v>
      </c>
      <c r="AW7" s="66" t="s">
        <v>81</v>
      </c>
      <c r="AX7" s="64" t="s">
        <v>79</v>
      </c>
      <c r="AY7" s="65" t="s">
        <v>80</v>
      </c>
      <c r="AZ7" s="66" t="s">
        <v>81</v>
      </c>
      <c r="BA7" s="64" t="s">
        <v>79</v>
      </c>
      <c r="BB7" s="65" t="s">
        <v>80</v>
      </c>
      <c r="BC7" s="66" t="s">
        <v>81</v>
      </c>
      <c r="BD7" s="64" t="s">
        <v>79</v>
      </c>
      <c r="BE7" s="65" t="s">
        <v>80</v>
      </c>
      <c r="BF7" s="66" t="s">
        <v>81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99</v>
      </c>
      <c r="B9" s="133">
        <v>2111</v>
      </c>
      <c r="C9" s="82" t="s">
        <v>82</v>
      </c>
      <c r="D9" s="134"/>
      <c r="E9" s="83">
        <f>H9+AF9+AI9+AL9+AO9+AR9+AU9+AX9+BA9+BD9</f>
        <v>9868513</v>
      </c>
      <c r="F9" s="84">
        <f>I9+AG9+AJ9+AM9+AP9+AS9+AV9+AY9+BB9+BE9</f>
        <v>5869402.8899999997</v>
      </c>
      <c r="G9" s="135">
        <f>E9-F9</f>
        <v>3999110.1100000003</v>
      </c>
      <c r="H9" s="86">
        <f>K9+N9+Q9+T9+W9+Z9+AC9</f>
        <v>9868513</v>
      </c>
      <c r="I9" s="87">
        <f>L9+O9+R9+U9+X9+AA9+AD9</f>
        <v>5869402.8899999997</v>
      </c>
      <c r="J9" s="88">
        <f>H9-I9</f>
        <v>3999110.1100000003</v>
      </c>
      <c r="K9" s="89">
        <f>1857300+118000+300044+8679+133960+4340</f>
        <v>2422323</v>
      </c>
      <c r="L9" s="90">
        <v>1379733.98</v>
      </c>
      <c r="M9" s="91">
        <f>K9-L9</f>
        <v>1042589.02</v>
      </c>
      <c r="N9" s="89">
        <v>7434810</v>
      </c>
      <c r="O9" s="90">
        <v>4481996.96</v>
      </c>
      <c r="P9" s="91">
        <f>N9-O9</f>
        <v>2952813.04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11380</v>
      </c>
      <c r="AA9" s="90">
        <v>7671.95</v>
      </c>
      <c r="AB9" s="91">
        <f>Z9-AA9</f>
        <v>3708.05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83</v>
      </c>
      <c r="D10" s="136"/>
      <c r="E10" s="98">
        <f t="shared" ref="E10:F26" si="0">H10+AF10+AI10+AL10+AO10+AR10+AU10+AX10+BA10+BD10</f>
        <v>2151523</v>
      </c>
      <c r="F10" s="99">
        <f t="shared" si="0"/>
        <v>1268851.54</v>
      </c>
      <c r="G10" s="135">
        <f>E10-F10</f>
        <v>882671.46</v>
      </c>
      <c r="H10" s="100">
        <f t="shared" ref="H10:I26" si="1">K10+N10+Q10+T10+W10+Z10+AC10</f>
        <v>2151523</v>
      </c>
      <c r="I10" s="101">
        <f t="shared" si="1"/>
        <v>1268851.54</v>
      </c>
      <c r="J10" s="88">
        <f>H10-I10</f>
        <v>882671.46</v>
      </c>
      <c r="K10" s="102">
        <f>408600+25800+73685+12714</f>
        <v>520799</v>
      </c>
      <c r="L10" s="103">
        <v>289401.87</v>
      </c>
      <c r="M10" s="91">
        <f>K10-L10</f>
        <v>231397.13</v>
      </c>
      <c r="N10" s="102">
        <v>1628220</v>
      </c>
      <c r="O10" s="103">
        <v>977761.84000000008</v>
      </c>
      <c r="P10" s="91">
        <f>N10-O10</f>
        <v>650458.15999999992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2504</v>
      </c>
      <c r="AA10" s="103">
        <v>1687.83</v>
      </c>
      <c r="AB10" s="91">
        <f>Z10-AA10</f>
        <v>816.17000000000007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109479.34</v>
      </c>
      <c r="F11" s="99">
        <f t="shared" si="0"/>
        <v>100285.47</v>
      </c>
      <c r="G11" s="135">
        <f t="shared" ref="G11:G26" si="2">E11-F11</f>
        <v>9193.8699999999953</v>
      </c>
      <c r="H11" s="100">
        <f t="shared" si="1"/>
        <v>93362</v>
      </c>
      <c r="I11" s="101">
        <f t="shared" si="1"/>
        <v>87395.13</v>
      </c>
      <c r="J11" s="88">
        <f t="shared" ref="J11:J26" si="3">H11-I11</f>
        <v>5966.8699999999953</v>
      </c>
      <c r="K11" s="102">
        <f>(74600-5285)+20000</f>
        <v>89315</v>
      </c>
      <c r="L11" s="103">
        <v>83348.13</v>
      </c>
      <c r="M11" s="91">
        <f t="shared" ref="M11:M26" si="4">K11-L11</f>
        <v>5966.8699999999953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4047</v>
      </c>
      <c r="AD11" s="103">
        <v>4047</v>
      </c>
      <c r="AE11" s="91">
        <f t="shared" ref="AE11:AE26" si="10">AC11-AD11</f>
        <v>0</v>
      </c>
      <c r="AF11" s="102">
        <v>6000</v>
      </c>
      <c r="AG11" s="103">
        <v>2773</v>
      </c>
      <c r="AH11" s="91">
        <f t="shared" ref="AH11:AH26" si="11">AF11-AG11</f>
        <v>3227</v>
      </c>
      <c r="AI11" s="102">
        <v>10117.34</v>
      </c>
      <c r="AJ11" s="103">
        <v>10117.34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84</v>
      </c>
      <c r="D12" s="107"/>
      <c r="E12" s="98">
        <f t="shared" si="0"/>
        <v>3900</v>
      </c>
      <c r="F12" s="99">
        <f t="shared" si="0"/>
        <v>0</v>
      </c>
      <c r="G12" s="85">
        <f t="shared" si="2"/>
        <v>3900</v>
      </c>
      <c r="H12" s="100">
        <f t="shared" si="1"/>
        <v>3900</v>
      </c>
      <c r="I12" s="101">
        <f t="shared" si="1"/>
        <v>0</v>
      </c>
      <c r="J12" s="88">
        <f t="shared" si="3"/>
        <v>3900</v>
      </c>
      <c r="K12" s="102">
        <v>3900</v>
      </c>
      <c r="L12" s="108">
        <v>0</v>
      </c>
      <c r="M12" s="91">
        <f t="shared" si="4"/>
        <v>3900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85</v>
      </c>
      <c r="D13" s="136"/>
      <c r="E13" s="98">
        <f t="shared" si="0"/>
        <v>425920</v>
      </c>
      <c r="F13" s="99">
        <f t="shared" si="0"/>
        <v>290240</v>
      </c>
      <c r="G13" s="135">
        <f t="shared" si="2"/>
        <v>135680</v>
      </c>
      <c r="H13" s="100">
        <f t="shared" si="1"/>
        <v>405040</v>
      </c>
      <c r="I13" s="101">
        <f t="shared" si="1"/>
        <v>290240</v>
      </c>
      <c r="J13" s="88">
        <f t="shared" si="3"/>
        <v>114800</v>
      </c>
      <c r="K13" s="102">
        <v>405040</v>
      </c>
      <c r="L13" s="103">
        <v>290240</v>
      </c>
      <c r="M13" s="91">
        <f t="shared" si="4"/>
        <v>114800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20880</v>
      </c>
      <c r="AG13" s="103">
        <v>0</v>
      </c>
      <c r="AH13" s="91">
        <f t="shared" si="11"/>
        <v>20880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29</v>
      </c>
      <c r="D14" s="136"/>
      <c r="E14" s="98">
        <f t="shared" si="0"/>
        <v>270179</v>
      </c>
      <c r="F14" s="99">
        <f t="shared" si="0"/>
        <v>51052.43</v>
      </c>
      <c r="G14" s="135">
        <f t="shared" si="2"/>
        <v>219126.57</v>
      </c>
      <c r="H14" s="100">
        <f t="shared" si="1"/>
        <v>270179</v>
      </c>
      <c r="I14" s="101">
        <f t="shared" si="1"/>
        <v>51052.43</v>
      </c>
      <c r="J14" s="88">
        <f t="shared" si="3"/>
        <v>219126.57</v>
      </c>
      <c r="K14" s="102">
        <f>(287700+25193)-42714</f>
        <v>270179</v>
      </c>
      <c r="L14" s="103">
        <v>51052.43</v>
      </c>
      <c r="M14" s="91">
        <f t="shared" si="4"/>
        <v>219126.57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86</v>
      </c>
      <c r="D15" s="136"/>
      <c r="E15" s="98">
        <f t="shared" si="0"/>
        <v>18000</v>
      </c>
      <c r="F15" s="99">
        <f t="shared" si="0"/>
        <v>14341.400000000001</v>
      </c>
      <c r="G15" s="135">
        <f t="shared" si="2"/>
        <v>3658.5999999999985</v>
      </c>
      <c r="H15" s="100">
        <f t="shared" si="1"/>
        <v>18000</v>
      </c>
      <c r="I15" s="101">
        <f t="shared" si="1"/>
        <v>14341.400000000001</v>
      </c>
      <c r="J15" s="88">
        <f t="shared" si="3"/>
        <v>3658.5999999999985</v>
      </c>
      <c r="K15" s="102">
        <v>18000</v>
      </c>
      <c r="L15" s="103">
        <v>14341.400000000001</v>
      </c>
      <c r="M15" s="91">
        <f t="shared" si="4"/>
        <v>3658.5999999999985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87</v>
      </c>
      <c r="D16" s="136"/>
      <c r="E16" s="98">
        <f t="shared" si="0"/>
        <v>1672400</v>
      </c>
      <c r="F16" s="99">
        <f t="shared" si="0"/>
        <v>1007137.8</v>
      </c>
      <c r="G16" s="135">
        <f t="shared" si="2"/>
        <v>665262.19999999995</v>
      </c>
      <c r="H16" s="100">
        <f t="shared" si="1"/>
        <v>1664400</v>
      </c>
      <c r="I16" s="101">
        <f t="shared" si="1"/>
        <v>1007137.8</v>
      </c>
      <c r="J16" s="88">
        <f t="shared" si="3"/>
        <v>657262.19999999995</v>
      </c>
      <c r="K16" s="102">
        <v>1664400</v>
      </c>
      <c r="L16" s="103">
        <v>1007137.8</v>
      </c>
      <c r="M16" s="91">
        <f t="shared" si="4"/>
        <v>657262.19999999995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8000</v>
      </c>
      <c r="AG16" s="103">
        <v>0</v>
      </c>
      <c r="AH16" s="91">
        <f t="shared" si="11"/>
        <v>8000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88</v>
      </c>
      <c r="D17" s="136"/>
      <c r="E17" s="98">
        <f t="shared" si="0"/>
        <v>24100</v>
      </c>
      <c r="F17" s="99">
        <f t="shared" si="0"/>
        <v>13604.88</v>
      </c>
      <c r="G17" s="135">
        <f t="shared" si="2"/>
        <v>10495.12</v>
      </c>
      <c r="H17" s="100">
        <f t="shared" si="1"/>
        <v>23800</v>
      </c>
      <c r="I17" s="101">
        <f t="shared" si="1"/>
        <v>13604.88</v>
      </c>
      <c r="J17" s="88">
        <f t="shared" si="3"/>
        <v>10195.120000000001</v>
      </c>
      <c r="K17" s="102">
        <v>23800</v>
      </c>
      <c r="L17" s="103">
        <v>13604.88</v>
      </c>
      <c r="M17" s="91">
        <f t="shared" si="4"/>
        <v>10195.120000000001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300</v>
      </c>
      <c r="AG17" s="103">
        <v>0</v>
      </c>
      <c r="AH17" s="91">
        <f t="shared" si="11"/>
        <v>300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89</v>
      </c>
      <c r="D18" s="136"/>
      <c r="E18" s="98">
        <f t="shared" si="0"/>
        <v>132801</v>
      </c>
      <c r="F18" s="99">
        <f t="shared" si="0"/>
        <v>56348.84</v>
      </c>
      <c r="G18" s="135">
        <f t="shared" si="2"/>
        <v>76452.160000000003</v>
      </c>
      <c r="H18" s="100">
        <f t="shared" si="1"/>
        <v>132801</v>
      </c>
      <c r="I18" s="101">
        <f t="shared" si="1"/>
        <v>56348.84</v>
      </c>
      <c r="J18" s="88">
        <f t="shared" si="3"/>
        <v>76452.160000000003</v>
      </c>
      <c r="K18" s="102">
        <f>141630-8829</f>
        <v>132801</v>
      </c>
      <c r="L18" s="103">
        <v>56348.84</v>
      </c>
      <c r="M18" s="91">
        <f t="shared" si="4"/>
        <v>76452.160000000003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90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91</v>
      </c>
      <c r="D20" s="136"/>
      <c r="E20" s="98">
        <f t="shared" si="0"/>
        <v>8370</v>
      </c>
      <c r="F20" s="99">
        <f t="shared" si="0"/>
        <v>4183.2</v>
      </c>
      <c r="G20" s="135">
        <f t="shared" si="2"/>
        <v>4186.8</v>
      </c>
      <c r="H20" s="100">
        <f t="shared" si="1"/>
        <v>8370</v>
      </c>
      <c r="I20" s="101">
        <f t="shared" si="1"/>
        <v>4183.2</v>
      </c>
      <c r="J20" s="88">
        <f t="shared" si="3"/>
        <v>4186.8</v>
      </c>
      <c r="K20" s="102">
        <v>8370</v>
      </c>
      <c r="L20" s="103">
        <v>4183.2</v>
      </c>
      <c r="M20" s="91">
        <f t="shared" si="4"/>
        <v>4186.8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92</v>
      </c>
      <c r="D21" s="136"/>
      <c r="E21" s="98">
        <f t="shared" si="0"/>
        <v>4012.46</v>
      </c>
      <c r="F21" s="99">
        <f t="shared" si="0"/>
        <v>4002.46</v>
      </c>
      <c r="G21" s="135">
        <f t="shared" si="2"/>
        <v>10</v>
      </c>
      <c r="H21" s="100">
        <f t="shared" si="1"/>
        <v>2100</v>
      </c>
      <c r="I21" s="101">
        <f t="shared" si="1"/>
        <v>2090</v>
      </c>
      <c r="J21" s="88">
        <f t="shared" si="3"/>
        <v>10</v>
      </c>
      <c r="K21" s="102">
        <v>2100</v>
      </c>
      <c r="L21" s="103">
        <v>2090</v>
      </c>
      <c r="M21" s="91">
        <f t="shared" si="4"/>
        <v>10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1912.46</v>
      </c>
      <c r="AJ21" s="103">
        <v>1912.46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93</v>
      </c>
      <c r="D22" s="136"/>
      <c r="E22" s="98">
        <f t="shared" si="0"/>
        <v>26620</v>
      </c>
      <c r="F22" s="99">
        <f t="shared" si="0"/>
        <v>8200</v>
      </c>
      <c r="G22" s="135">
        <f t="shared" si="2"/>
        <v>18420</v>
      </c>
      <c r="H22" s="100">
        <f t="shared" si="1"/>
        <v>26620</v>
      </c>
      <c r="I22" s="101">
        <f t="shared" si="1"/>
        <v>8200</v>
      </c>
      <c r="J22" s="88">
        <f t="shared" si="3"/>
        <v>18420</v>
      </c>
      <c r="K22" s="102">
        <v>26620</v>
      </c>
      <c r="L22" s="103">
        <v>8200</v>
      </c>
      <c r="M22" s="91">
        <f t="shared" si="4"/>
        <v>18420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94</v>
      </c>
      <c r="D23" s="136"/>
      <c r="E23" s="98">
        <f t="shared" si="0"/>
        <v>700</v>
      </c>
      <c r="F23" s="99">
        <f t="shared" si="0"/>
        <v>0</v>
      </c>
      <c r="G23" s="135">
        <f t="shared" si="2"/>
        <v>700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700</v>
      </c>
      <c r="AG23" s="103">
        <v>0</v>
      </c>
      <c r="AH23" s="91">
        <f t="shared" si="11"/>
        <v>700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95</v>
      </c>
      <c r="D24" s="136"/>
      <c r="E24" s="98">
        <f t="shared" si="0"/>
        <v>131166.88</v>
      </c>
      <c r="F24" s="99">
        <f t="shared" si="0"/>
        <v>90166.88</v>
      </c>
      <c r="G24" s="135">
        <f t="shared" si="2"/>
        <v>41000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90166.88</v>
      </c>
      <c r="AJ24" s="103">
        <v>90166.88</v>
      </c>
      <c r="AK24" s="91">
        <f t="shared" si="12"/>
        <v>0</v>
      </c>
      <c r="AL24" s="102">
        <v>41000</v>
      </c>
      <c r="AM24" s="103">
        <v>0</v>
      </c>
      <c r="AN24" s="91">
        <f t="shared" si="13"/>
        <v>41000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96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97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98</v>
      </c>
      <c r="B27" s="122"/>
      <c r="C27" s="122"/>
      <c r="D27" s="138"/>
      <c r="E27" s="123">
        <f t="shared" ref="E27:BB27" si="20">SUM(E9:E26)</f>
        <v>14847684.680000002</v>
      </c>
      <c r="F27" s="124">
        <f t="shared" si="20"/>
        <v>8777817.790000001</v>
      </c>
      <c r="G27" s="125">
        <f t="shared" si="20"/>
        <v>6069866.8900000006</v>
      </c>
      <c r="H27" s="126">
        <f t="shared" si="20"/>
        <v>14668608</v>
      </c>
      <c r="I27" s="127">
        <f t="shared" si="20"/>
        <v>8672848.1099999994</v>
      </c>
      <c r="J27" s="128">
        <f t="shared" si="20"/>
        <v>5995759.8900000006</v>
      </c>
      <c r="K27" s="126">
        <f t="shared" si="20"/>
        <v>5587647</v>
      </c>
      <c r="L27" s="130">
        <f t="shared" si="20"/>
        <v>3199682.5300000003</v>
      </c>
      <c r="M27" s="131">
        <f t="shared" si="20"/>
        <v>2387964.4700000002</v>
      </c>
      <c r="N27" s="126">
        <f t="shared" si="20"/>
        <v>9063030</v>
      </c>
      <c r="O27" s="130">
        <f t="shared" si="20"/>
        <v>5459758.7999999998</v>
      </c>
      <c r="P27" s="131">
        <f t="shared" si="20"/>
        <v>3603271.2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ref="T27:Y27" si="21">SUM(T9:T26)</f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>SUM(Z9:Z26)</f>
        <v>13884</v>
      </c>
      <c r="AA27" s="130">
        <f>SUM(AA9:AA26)</f>
        <v>9359.7799999999988</v>
      </c>
      <c r="AB27" s="131">
        <f>SUM(AB9:AB26)</f>
        <v>4524.22</v>
      </c>
      <c r="AC27" s="126">
        <f t="shared" si="20"/>
        <v>4047</v>
      </c>
      <c r="AD27" s="130">
        <f t="shared" si="20"/>
        <v>4047</v>
      </c>
      <c r="AE27" s="131">
        <f t="shared" si="20"/>
        <v>0</v>
      </c>
      <c r="AF27" s="126">
        <f t="shared" si="20"/>
        <v>35880</v>
      </c>
      <c r="AG27" s="130">
        <f t="shared" si="20"/>
        <v>2773</v>
      </c>
      <c r="AH27" s="131">
        <f t="shared" si="20"/>
        <v>33107</v>
      </c>
      <c r="AI27" s="129">
        <f t="shared" si="20"/>
        <v>102196.68000000001</v>
      </c>
      <c r="AJ27" s="130">
        <f t="shared" si="20"/>
        <v>102196.68000000001</v>
      </c>
      <c r="AK27" s="131">
        <f t="shared" si="20"/>
        <v>0</v>
      </c>
      <c r="AL27" s="126">
        <f t="shared" si="20"/>
        <v>41000</v>
      </c>
      <c r="AM27" s="130">
        <f t="shared" si="20"/>
        <v>0</v>
      </c>
      <c r="AN27" s="131">
        <f t="shared" si="20"/>
        <v>41000</v>
      </c>
      <c r="AO27" s="126">
        <f t="shared" ref="AO27:AT27" si="22">SUM(AO9:AO26)</f>
        <v>0</v>
      </c>
      <c r="AP27" s="130">
        <f t="shared" si="22"/>
        <v>0</v>
      </c>
      <c r="AQ27" s="131">
        <f t="shared" si="22"/>
        <v>0</v>
      </c>
      <c r="AR27" s="126">
        <f t="shared" si="22"/>
        <v>0</v>
      </c>
      <c r="AS27" s="130">
        <f t="shared" si="22"/>
        <v>0</v>
      </c>
      <c r="AT27" s="131">
        <f t="shared" si="22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6DCC-34A3-4495-9720-10448DF49C94}">
  <sheetPr codeName="Лист8">
    <pageSetUpPr fitToPage="1"/>
  </sheetPr>
  <dimension ref="A1:O145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Ліцей5!B4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idden="1" x14ac:dyDescent="0.3"/>
    <row r="5" spans="1:15" ht="51" customHeight="1" x14ac:dyDescent="0.3">
      <c r="A5" s="4">
        <v>2210</v>
      </c>
      <c r="B5" s="5" t="s">
        <v>2</v>
      </c>
      <c r="C5" s="5"/>
      <c r="D5" s="6">
        <f>SUM(D7:D62)</f>
        <v>87395.13</v>
      </c>
      <c r="E5" s="7"/>
      <c r="F5" s="7"/>
      <c r="G5" s="7"/>
      <c r="I5" s="7"/>
      <c r="J5" s="7"/>
      <c r="K5" s="7"/>
      <c r="M5" s="7"/>
      <c r="N5" s="7"/>
      <c r="O5" s="7"/>
    </row>
    <row r="6" spans="1:15" hidden="1" outlineLevel="1" x14ac:dyDescent="0.3">
      <c r="A6" s="8"/>
      <c r="B6" s="8"/>
      <c r="C6" s="9"/>
      <c r="D6" s="9">
        <f>Ліцей5!I11</f>
        <v>87395.13</v>
      </c>
      <c r="E6" s="10" t="b">
        <f>D6=D5</f>
        <v>1</v>
      </c>
      <c r="F6" s="7"/>
      <c r="G6" s="7"/>
      <c r="I6" s="7"/>
      <c r="J6" s="7"/>
      <c r="K6" s="7"/>
      <c r="M6" s="7"/>
      <c r="N6" s="7"/>
      <c r="O6" s="7"/>
    </row>
    <row r="7" spans="1:15" ht="18.75" customHeight="1" collapsed="1" x14ac:dyDescent="0.3">
      <c r="A7" s="11">
        <v>2210.1</v>
      </c>
      <c r="B7" s="12" t="s">
        <v>3</v>
      </c>
      <c r="C7" s="12"/>
      <c r="D7" s="13">
        <v>6360.9</v>
      </c>
      <c r="E7" s="7"/>
      <c r="F7" s="7"/>
      <c r="G7" s="7"/>
      <c r="I7" s="7"/>
      <c r="J7" s="7"/>
      <c r="K7" s="7"/>
      <c r="M7" s="7"/>
      <c r="N7" s="7"/>
      <c r="O7" s="7"/>
    </row>
    <row r="8" spans="1:15" ht="20.25" customHeight="1" x14ac:dyDescent="0.3">
      <c r="A8" s="11">
        <v>2210.1999999999998</v>
      </c>
      <c r="B8" s="12" t="s">
        <v>4</v>
      </c>
      <c r="C8" s="12"/>
      <c r="D8" s="13">
        <v>9504.8700000000008</v>
      </c>
      <c r="E8" s="7"/>
      <c r="F8" s="7"/>
      <c r="G8" s="7"/>
      <c r="I8" s="7"/>
      <c r="J8" s="7"/>
      <c r="K8" s="7"/>
      <c r="M8" s="7"/>
      <c r="N8" s="7"/>
      <c r="O8" s="7"/>
    </row>
    <row r="9" spans="1:15" hidden="1" outlineLevel="1" x14ac:dyDescent="0.3">
      <c r="A9" s="14"/>
      <c r="B9" s="15"/>
      <c r="C9" s="16">
        <f>SUM(C10:C19)</f>
        <v>9504.869999999999</v>
      </c>
      <c r="D9" s="17"/>
      <c r="E9" s="18">
        <f>D8-C9</f>
        <v>0</v>
      </c>
    </row>
    <row r="10" spans="1:15" collapsed="1" x14ac:dyDescent="0.3">
      <c r="A10" s="11">
        <v>201</v>
      </c>
      <c r="B10" s="19" t="s">
        <v>5</v>
      </c>
      <c r="C10" s="17">
        <v>480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202</v>
      </c>
      <c r="B11" s="19" t="s">
        <v>6</v>
      </c>
      <c r="C11" s="17">
        <f>8613+308.88</f>
        <v>8921.8799999999992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1">
        <v>203</v>
      </c>
      <c r="B12" s="20" t="s">
        <v>7</v>
      </c>
      <c r="C12" s="11">
        <v>102.99</v>
      </c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idden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t="18" hidden="1" customHeight="1" x14ac:dyDescent="0.3">
      <c r="A19" s="11"/>
      <c r="B19" s="20"/>
      <c r="C19" s="17"/>
      <c r="D19" s="17"/>
      <c r="E19" s="7"/>
      <c r="F19" s="7"/>
      <c r="G19" s="7"/>
      <c r="I19" s="7"/>
      <c r="J19" s="7"/>
      <c r="K19" s="7"/>
      <c r="M19" s="7"/>
      <c r="N19" s="7"/>
      <c r="O19" s="7"/>
    </row>
    <row r="20" spans="1:15" x14ac:dyDescent="0.3">
      <c r="A20" s="11">
        <v>2210.3000000000002</v>
      </c>
      <c r="B20" s="12" t="s">
        <v>8</v>
      </c>
      <c r="C20" s="12"/>
      <c r="D20" s="13">
        <v>283.36</v>
      </c>
      <c r="E20" s="7"/>
      <c r="F20" s="7"/>
      <c r="G20" s="7"/>
      <c r="I20" s="7"/>
      <c r="J20" s="7"/>
      <c r="K20" s="7"/>
      <c r="M20" s="7"/>
      <c r="N20" s="7"/>
      <c r="O20" s="7"/>
    </row>
    <row r="21" spans="1:15" ht="21.75" hidden="1" customHeight="1" x14ac:dyDescent="0.3">
      <c r="A21" s="11">
        <v>2210.4</v>
      </c>
      <c r="B21" s="12" t="s">
        <v>9</v>
      </c>
      <c r="C21" s="12"/>
      <c r="D21" s="13"/>
      <c r="E21" s="7"/>
      <c r="F21" s="7"/>
      <c r="G21" s="7"/>
      <c r="I21" s="7"/>
      <c r="J21" s="7"/>
      <c r="K21" s="7"/>
      <c r="M21" s="7"/>
      <c r="N21" s="7"/>
      <c r="O21" s="7"/>
    </row>
    <row r="22" spans="1:15" x14ac:dyDescent="0.3">
      <c r="A22" s="11">
        <v>2210.5</v>
      </c>
      <c r="B22" s="12" t="s">
        <v>10</v>
      </c>
      <c r="C22" s="12"/>
      <c r="D22" s="13">
        <v>49425</v>
      </c>
      <c r="E22" s="7"/>
      <c r="F22" s="7"/>
      <c r="G22" s="7"/>
      <c r="I22" s="7"/>
      <c r="J22" s="7"/>
      <c r="K22" s="7"/>
      <c r="M22" s="7"/>
      <c r="N22" s="7"/>
      <c r="O22" s="7"/>
    </row>
    <row r="23" spans="1:15" hidden="1" outlineLevel="1" x14ac:dyDescent="0.3">
      <c r="A23" s="14"/>
      <c r="B23" s="15"/>
      <c r="C23" s="16">
        <f>SUM(C24:C36)</f>
        <v>49425</v>
      </c>
      <c r="D23" s="17"/>
      <c r="E23" s="18">
        <f>D22-C23</f>
        <v>0</v>
      </c>
    </row>
    <row r="24" spans="1:15" collapsed="1" x14ac:dyDescent="0.3">
      <c r="A24" s="11">
        <v>503</v>
      </c>
      <c r="B24" s="20" t="s">
        <v>11</v>
      </c>
      <c r="C24" s="17">
        <f>50+1835</f>
        <v>1885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12</v>
      </c>
      <c r="C25" s="17">
        <f>13945+1934</f>
        <v>15879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505</v>
      </c>
      <c r="B26" s="20" t="s">
        <v>13</v>
      </c>
      <c r="C26" s="17">
        <f>270+1750</f>
        <v>2020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501</v>
      </c>
      <c r="B27" s="20" t="s">
        <v>14</v>
      </c>
      <c r="C27" s="17">
        <f>5515+1840</f>
        <v>7355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508</v>
      </c>
      <c r="B28" s="20" t="s">
        <v>15</v>
      </c>
      <c r="C28" s="17">
        <v>3900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x14ac:dyDescent="0.3">
      <c r="A29" s="11">
        <v>502</v>
      </c>
      <c r="B29" s="20" t="s">
        <v>16</v>
      </c>
      <c r="C29" s="17">
        <f>13510+4876</f>
        <v>18386</v>
      </c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0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/>
      <c r="B35" s="20"/>
      <c r="C35" s="17"/>
      <c r="D35" s="17"/>
      <c r="E35" s="7"/>
      <c r="F35" s="7"/>
      <c r="G35" s="7"/>
      <c r="I35" s="7"/>
      <c r="J35" s="7"/>
      <c r="K35" s="7"/>
      <c r="M35" s="7"/>
      <c r="N35" s="7"/>
      <c r="O35" s="7"/>
    </row>
    <row r="36" spans="1:15" ht="17.25" hidden="1" customHeight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t="18.75" customHeight="1" x14ac:dyDescent="0.3">
      <c r="A37" s="11">
        <v>2210.6</v>
      </c>
      <c r="B37" s="12" t="s">
        <v>17</v>
      </c>
      <c r="C37" s="12"/>
      <c r="D37" s="13">
        <v>6022</v>
      </c>
      <c r="E37" s="7"/>
      <c r="F37" s="7"/>
      <c r="G37" s="7"/>
      <c r="I37" s="7"/>
      <c r="J37" s="7"/>
      <c r="K37" s="7"/>
      <c r="M37" s="7"/>
      <c r="N37" s="7"/>
      <c r="O37" s="7"/>
    </row>
    <row r="38" spans="1:15" x14ac:dyDescent="0.3">
      <c r="A38" s="11">
        <v>2210.6999999999998</v>
      </c>
      <c r="B38" s="12" t="s">
        <v>18</v>
      </c>
      <c r="C38" s="12"/>
      <c r="D38" s="13">
        <v>4047</v>
      </c>
      <c r="E38" s="7"/>
      <c r="F38" s="7"/>
      <c r="G38" s="7"/>
      <c r="I38" s="7"/>
      <c r="J38" s="7"/>
      <c r="K38" s="7"/>
      <c r="M38" s="7"/>
      <c r="N38" s="7"/>
      <c r="O38" s="7"/>
    </row>
    <row r="39" spans="1:15" hidden="1" outlineLevel="1" x14ac:dyDescent="0.3">
      <c r="A39" s="14"/>
      <c r="B39" s="15"/>
      <c r="C39" s="16">
        <f>SUM(C40:C49)</f>
        <v>4047</v>
      </c>
      <c r="D39" s="17"/>
      <c r="E39" s="18">
        <f>D38-C39</f>
        <v>0</v>
      </c>
    </row>
    <row r="40" spans="1:15" collapsed="1" x14ac:dyDescent="0.3">
      <c r="A40" s="11"/>
      <c r="B40" s="20" t="s">
        <v>19</v>
      </c>
      <c r="C40" s="17">
        <v>4047</v>
      </c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1"/>
      <c r="B42" s="20"/>
      <c r="C42" s="17"/>
      <c r="D42" s="17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1"/>
      <c r="B43" s="20"/>
      <c r="C43" s="17"/>
      <c r="D43" s="17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17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17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17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17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1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x14ac:dyDescent="0.3">
      <c r="A50" s="11">
        <v>2210.8000000000002</v>
      </c>
      <c r="B50" s="12" t="s">
        <v>20</v>
      </c>
      <c r="C50" s="12"/>
      <c r="D50" s="13">
        <v>5932</v>
      </c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4"/>
      <c r="B51" s="15"/>
      <c r="C51" s="16">
        <f>SUM(C52:C55)</f>
        <v>5932</v>
      </c>
      <c r="D51" s="22"/>
      <c r="E51" s="18">
        <f>D50-C51</f>
        <v>0</v>
      </c>
    </row>
    <row r="52" spans="1:15" collapsed="1" x14ac:dyDescent="0.3">
      <c r="A52" s="11">
        <v>803</v>
      </c>
      <c r="B52" s="20" t="s">
        <v>21</v>
      </c>
      <c r="C52" s="17">
        <f>3712+1820</f>
        <v>5532</v>
      </c>
      <c r="D52" s="22"/>
      <c r="E52" s="7"/>
      <c r="F52" s="7"/>
      <c r="G52" s="7"/>
      <c r="I52" s="7"/>
      <c r="J52" s="7"/>
      <c r="K52" s="7"/>
      <c r="M52" s="7"/>
      <c r="N52" s="7"/>
      <c r="O52" s="7"/>
    </row>
    <row r="53" spans="1:15" x14ac:dyDescent="0.3">
      <c r="A53" s="11">
        <v>802</v>
      </c>
      <c r="B53" s="20" t="s">
        <v>22</v>
      </c>
      <c r="C53" s="17">
        <v>400</v>
      </c>
      <c r="D53" s="22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1"/>
      <c r="B54" s="20"/>
      <c r="C54" s="17"/>
      <c r="D54" s="22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1"/>
      <c r="C55" s="17"/>
      <c r="D55" s="22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1">
        <v>2210.9</v>
      </c>
      <c r="B56" s="12" t="s">
        <v>23</v>
      </c>
      <c r="C56" s="12"/>
      <c r="D56" s="13">
        <v>950</v>
      </c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4"/>
      <c r="B57" s="15"/>
      <c r="C57" s="16">
        <f>SUM(C58:C61)</f>
        <v>950</v>
      </c>
      <c r="D57" s="17"/>
      <c r="E57" s="18">
        <f>D56-C57</f>
        <v>0</v>
      </c>
    </row>
    <row r="58" spans="1:15" collapsed="1" x14ac:dyDescent="0.3">
      <c r="A58" s="11"/>
      <c r="B58" s="20" t="s">
        <v>24</v>
      </c>
      <c r="C58" s="17">
        <v>950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x14ac:dyDescent="0.3">
      <c r="A62" s="11">
        <v>2211.9</v>
      </c>
      <c r="B62" s="12" t="s">
        <v>25</v>
      </c>
      <c r="C62" s="12"/>
      <c r="D62" s="13">
        <v>4870</v>
      </c>
      <c r="E62" s="7"/>
      <c r="F62" s="7"/>
      <c r="G62" s="7"/>
      <c r="I62" s="7"/>
      <c r="J62" s="7"/>
      <c r="K62" s="7"/>
      <c r="M62" s="7"/>
      <c r="N62" s="7"/>
      <c r="O62" s="7"/>
    </row>
    <row r="63" spans="1:15" hidden="1" outlineLevel="1" x14ac:dyDescent="0.3">
      <c r="A63" s="14"/>
      <c r="B63" s="15"/>
      <c r="C63" s="16">
        <f>SUM(C64:C87)</f>
        <v>4870</v>
      </c>
      <c r="D63" s="17"/>
      <c r="E63" s="18">
        <f>D62-C63</f>
        <v>0</v>
      </c>
    </row>
    <row r="64" spans="1:15" collapsed="1" x14ac:dyDescent="0.3">
      <c r="A64" s="11">
        <v>904</v>
      </c>
      <c r="B64" s="20" t="s">
        <v>26</v>
      </c>
      <c r="C64" s="17">
        <v>970</v>
      </c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x14ac:dyDescent="0.3">
      <c r="A65" s="11">
        <v>912</v>
      </c>
      <c r="B65" s="20" t="s">
        <v>27</v>
      </c>
      <c r="C65" s="17">
        <v>3900</v>
      </c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0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x14ac:dyDescent="0.3">
      <c r="A80" s="11"/>
      <c r="B80" s="20"/>
      <c r="C80" s="17"/>
      <c r="D80" s="17"/>
      <c r="E80" s="7"/>
      <c r="F80" s="7"/>
      <c r="G80" s="7"/>
      <c r="I80" s="7"/>
      <c r="J80" s="7"/>
      <c r="K80" s="7"/>
      <c r="M80" s="7"/>
      <c r="N80" s="7"/>
      <c r="O80" s="7"/>
    </row>
    <row r="81" spans="1:15" hidden="1" x14ac:dyDescent="0.3">
      <c r="A81" s="11"/>
      <c r="B81" s="23"/>
      <c r="C81" s="17"/>
      <c r="D81" s="17"/>
      <c r="E81" s="7"/>
      <c r="F81" s="7"/>
      <c r="G81" s="7"/>
      <c r="I81" s="7"/>
      <c r="J81" s="7"/>
      <c r="K81" s="7"/>
      <c r="M81" s="7"/>
      <c r="N81" s="7"/>
      <c r="O81" s="7"/>
    </row>
    <row r="82" spans="1:15" hidden="1" x14ac:dyDescent="0.3">
      <c r="A82" s="11"/>
      <c r="B82" s="20"/>
      <c r="C82" s="17"/>
      <c r="D82" s="17"/>
      <c r="E82" s="7"/>
      <c r="F82" s="7"/>
      <c r="G82" s="7"/>
      <c r="I82" s="7"/>
      <c r="J82" s="7"/>
      <c r="K82" s="7"/>
      <c r="M82" s="7"/>
      <c r="N82" s="7"/>
      <c r="O82" s="7"/>
    </row>
    <row r="83" spans="1:15" hidden="1" x14ac:dyDescent="0.3">
      <c r="A83" s="11"/>
      <c r="B83" s="20"/>
      <c r="C83" s="17"/>
      <c r="D83" s="17"/>
      <c r="E83" s="7"/>
      <c r="F83" s="7"/>
      <c r="G83" s="7"/>
      <c r="I83" s="7"/>
      <c r="J83" s="7"/>
      <c r="K83" s="7"/>
      <c r="M83" s="7"/>
      <c r="N83" s="7"/>
      <c r="O83" s="7"/>
    </row>
    <row r="84" spans="1:15" hidden="1" x14ac:dyDescent="0.3">
      <c r="A84" s="11"/>
      <c r="B84" s="20"/>
      <c r="C84" s="17"/>
      <c r="D84" s="17"/>
      <c r="E84" s="7"/>
      <c r="F84" s="7"/>
      <c r="G84" s="7"/>
      <c r="I84" s="7"/>
      <c r="J84" s="7"/>
      <c r="K84" s="7"/>
      <c r="M84" s="7"/>
      <c r="N84" s="7"/>
      <c r="O84" s="7"/>
    </row>
    <row r="85" spans="1:15" hidden="1" x14ac:dyDescent="0.3">
      <c r="A85" s="11"/>
      <c r="B85" s="20"/>
      <c r="C85" s="17"/>
      <c r="D85" s="17"/>
      <c r="E85" s="7"/>
      <c r="F85" s="7"/>
      <c r="G85" s="7"/>
      <c r="I85" s="7"/>
      <c r="J85" s="7"/>
      <c r="K85" s="7"/>
      <c r="M85" s="7"/>
      <c r="N85" s="7"/>
      <c r="O85" s="7"/>
    </row>
    <row r="86" spans="1:15" hidden="1" x14ac:dyDescent="0.3">
      <c r="A86" s="11"/>
      <c r="B86" s="20"/>
      <c r="C86" s="17"/>
      <c r="D86" s="17"/>
      <c r="E86" s="7"/>
      <c r="F86" s="7"/>
      <c r="G86" s="7"/>
      <c r="I86" s="7"/>
      <c r="J86" s="7"/>
      <c r="K86" s="7"/>
      <c r="M86" s="7"/>
      <c r="N86" s="7"/>
      <c r="O86" s="7"/>
    </row>
    <row r="87" spans="1:15" hidden="1" outlineLevel="1" x14ac:dyDescent="0.3">
      <c r="A87" s="7"/>
      <c r="B87" s="24"/>
      <c r="D87" s="3" t="b">
        <f>D5=D6</f>
        <v>1</v>
      </c>
      <c r="E87" s="7"/>
      <c r="F87" s="7"/>
      <c r="G87" s="7"/>
      <c r="I87" s="7"/>
      <c r="J87" s="7"/>
      <c r="K87" s="7"/>
      <c r="M87" s="7"/>
      <c r="N87" s="7"/>
      <c r="O87" s="7"/>
    </row>
    <row r="88" spans="1:15" collapsed="1" x14ac:dyDescent="0.3">
      <c r="A88" s="7"/>
      <c r="B88" s="24"/>
      <c r="D88" s="25" t="s">
        <v>28</v>
      </c>
      <c r="E88" s="7"/>
      <c r="F88" s="7"/>
      <c r="G88" s="7"/>
      <c r="I88" s="7"/>
      <c r="J88" s="7"/>
      <c r="K88" s="7"/>
      <c r="M88" s="7"/>
      <c r="N88" s="7"/>
      <c r="O88" s="7"/>
    </row>
    <row r="89" spans="1:15" x14ac:dyDescent="0.3">
      <c r="A89" s="7"/>
      <c r="B89" s="7"/>
      <c r="D89" s="25" t="s">
        <v>28</v>
      </c>
      <c r="E89" s="7"/>
      <c r="F89" s="7"/>
      <c r="G89" s="7"/>
      <c r="I89" s="7"/>
      <c r="J89" s="7"/>
      <c r="K89" s="7"/>
      <c r="M89" s="7"/>
      <c r="N89" s="7"/>
      <c r="O89" s="7"/>
    </row>
    <row r="90" spans="1:15" ht="14.25" customHeight="1" x14ac:dyDescent="0.3">
      <c r="D90" s="25" t="s">
        <v>28</v>
      </c>
    </row>
    <row r="91" spans="1:15" ht="39.75" customHeight="1" x14ac:dyDescent="0.3">
      <c r="A91" s="4">
        <v>2240</v>
      </c>
      <c r="B91" s="5" t="s">
        <v>29</v>
      </c>
      <c r="C91" s="5"/>
      <c r="D91" s="6">
        <f>SUM(D93:D130)</f>
        <v>51052.43</v>
      </c>
      <c r="E91" s="7"/>
      <c r="F91" s="7"/>
      <c r="G91" s="7"/>
      <c r="I91" s="7"/>
      <c r="J91" s="7"/>
      <c r="K91" s="7"/>
      <c r="M91" s="7"/>
      <c r="N91" s="7"/>
      <c r="O91" s="7"/>
    </row>
    <row r="92" spans="1:15" hidden="1" outlineLevel="1" x14ac:dyDescent="0.3">
      <c r="A92" s="26">
        <v>2240</v>
      </c>
      <c r="B92" s="26"/>
      <c r="C92" s="9"/>
      <c r="D92" s="9">
        <f>Ліцей5!I14</f>
        <v>51052.43</v>
      </c>
      <c r="E92" s="27" t="b">
        <f>D92=D91</f>
        <v>1</v>
      </c>
    </row>
    <row r="93" spans="1:15" collapsed="1" x14ac:dyDescent="0.3">
      <c r="A93" s="14">
        <v>2240.1</v>
      </c>
      <c r="B93" s="12" t="s">
        <v>30</v>
      </c>
      <c r="C93" s="12"/>
      <c r="D93" s="13">
        <v>25193</v>
      </c>
    </row>
    <row r="94" spans="1:15" hidden="1" x14ac:dyDescent="0.3">
      <c r="A94" s="14">
        <v>2240.1999999999998</v>
      </c>
      <c r="B94" s="28" t="s">
        <v>31</v>
      </c>
      <c r="C94" s="29"/>
      <c r="D94" s="13"/>
    </row>
    <row r="95" spans="1:15" x14ac:dyDescent="0.3">
      <c r="A95" s="14">
        <v>2240.3000000000002</v>
      </c>
      <c r="B95" s="28" t="s">
        <v>32</v>
      </c>
      <c r="C95" s="29"/>
      <c r="D95" s="13">
        <v>760.32</v>
      </c>
    </row>
    <row r="96" spans="1:15" hidden="1" outlineLevel="1" x14ac:dyDescent="0.3">
      <c r="A96" s="14"/>
      <c r="B96" s="15"/>
      <c r="C96" s="16">
        <f>SUM(C97:C102)</f>
        <v>760.32</v>
      </c>
      <c r="D96" s="17"/>
      <c r="E96" s="18">
        <f>D95-C96</f>
        <v>0</v>
      </c>
    </row>
    <row r="97" spans="1:5" collapsed="1" x14ac:dyDescent="0.3">
      <c r="A97" s="14">
        <v>301</v>
      </c>
      <c r="B97" s="20" t="s">
        <v>33</v>
      </c>
      <c r="C97" s="17">
        <v>760.32</v>
      </c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20"/>
      <c r="C100" s="17"/>
      <c r="D100" s="17"/>
    </row>
    <row r="101" spans="1:5" hidden="1" x14ac:dyDescent="0.3">
      <c r="A101" s="14"/>
      <c r="B101" s="20"/>
      <c r="C101" s="17"/>
      <c r="D101" s="17"/>
    </row>
    <row r="102" spans="1:5" hidden="1" x14ac:dyDescent="0.3">
      <c r="A102" s="14"/>
      <c r="B102" s="20"/>
      <c r="C102" s="17"/>
      <c r="D102" s="17"/>
    </row>
    <row r="103" spans="1:5" ht="15.75" hidden="1" customHeight="1" x14ac:dyDescent="0.3">
      <c r="A103" s="14">
        <v>2240.4</v>
      </c>
      <c r="B103" s="28" t="s">
        <v>34</v>
      </c>
      <c r="C103" s="29"/>
      <c r="D103" s="13"/>
    </row>
    <row r="104" spans="1:5" ht="17.25" customHeight="1" x14ac:dyDescent="0.3">
      <c r="A104" s="14">
        <v>2240.5</v>
      </c>
      <c r="B104" s="28" t="s">
        <v>35</v>
      </c>
      <c r="C104" s="29"/>
      <c r="D104" s="13">
        <v>9235</v>
      </c>
    </row>
    <row r="105" spans="1:5" hidden="1" outlineLevel="1" x14ac:dyDescent="0.3">
      <c r="A105" s="14"/>
      <c r="B105" s="15"/>
      <c r="C105" s="16">
        <f>SUM(C106:C113)</f>
        <v>9235</v>
      </c>
      <c r="D105" s="17"/>
      <c r="E105" s="18">
        <f>D104-C105</f>
        <v>0</v>
      </c>
    </row>
    <row r="106" spans="1:5" ht="17.25" customHeight="1" collapsed="1" x14ac:dyDescent="0.3">
      <c r="A106" s="14">
        <v>501</v>
      </c>
      <c r="B106" s="23" t="s">
        <v>36</v>
      </c>
      <c r="C106" s="17">
        <v>9235</v>
      </c>
      <c r="D106" s="17"/>
    </row>
    <row r="107" spans="1:5" ht="17.25" hidden="1" customHeight="1" x14ac:dyDescent="0.3">
      <c r="A107" s="14"/>
      <c r="B107" s="23"/>
      <c r="C107" s="17"/>
      <c r="D107" s="17"/>
    </row>
    <row r="108" spans="1:5" hidden="1" x14ac:dyDescent="0.3">
      <c r="A108" s="14"/>
      <c r="B108" s="23"/>
      <c r="C108" s="17"/>
      <c r="D108" s="17"/>
    </row>
    <row r="109" spans="1:5" hidden="1" x14ac:dyDescent="0.3">
      <c r="A109" s="14"/>
      <c r="B109" s="23"/>
      <c r="C109" s="17"/>
      <c r="D109" s="17"/>
    </row>
    <row r="110" spans="1:5" hidden="1" x14ac:dyDescent="0.3">
      <c r="A110" s="14"/>
      <c r="B110" s="23"/>
      <c r="C110" s="17"/>
      <c r="D110" s="17"/>
    </row>
    <row r="111" spans="1:5" hidden="1" x14ac:dyDescent="0.3">
      <c r="A111" s="14"/>
      <c r="B111" s="2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/>
      <c r="B113" s="20"/>
      <c r="C113" s="17"/>
      <c r="D113" s="17"/>
    </row>
    <row r="114" spans="1:15" hidden="1" x14ac:dyDescent="0.3">
      <c r="A114" s="14">
        <v>2240.6</v>
      </c>
      <c r="B114" s="28" t="s">
        <v>37</v>
      </c>
      <c r="C114" s="29"/>
      <c r="D114" s="13"/>
    </row>
    <row r="115" spans="1:15" hidden="1" x14ac:dyDescent="0.3">
      <c r="A115" s="14">
        <v>2240.6999999999998</v>
      </c>
      <c r="B115" s="28" t="s">
        <v>38</v>
      </c>
      <c r="C115" s="29"/>
      <c r="D115" s="13"/>
    </row>
    <row r="116" spans="1:15" hidden="1" outlineLevel="1" x14ac:dyDescent="0.3">
      <c r="A116" s="14"/>
      <c r="B116" s="15"/>
      <c r="C116" s="16">
        <f>SUM(C117:C120)</f>
        <v>0</v>
      </c>
      <c r="D116" s="17"/>
      <c r="E116" s="18">
        <f>D115-C116</f>
        <v>0</v>
      </c>
    </row>
    <row r="117" spans="1:15" hidden="1" collapsed="1" x14ac:dyDescent="0.3">
      <c r="A117" s="11"/>
      <c r="B117" s="20"/>
      <c r="C117" s="17"/>
      <c r="D117" s="17"/>
      <c r="E117" s="7"/>
      <c r="F117" s="7"/>
      <c r="G117" s="7"/>
      <c r="I117" s="7"/>
      <c r="J117" s="7"/>
      <c r="K117" s="7"/>
      <c r="M117" s="7"/>
      <c r="N117" s="7"/>
      <c r="O117" s="7"/>
    </row>
    <row r="118" spans="1:15" hidden="1" x14ac:dyDescent="0.3">
      <c r="A118" s="11"/>
      <c r="B118" s="20"/>
      <c r="C118" s="17"/>
      <c r="D118" s="17"/>
      <c r="E118" s="7"/>
      <c r="F118" s="7"/>
      <c r="G118" s="7"/>
      <c r="I118" s="7"/>
      <c r="J118" s="7"/>
      <c r="K118" s="7"/>
      <c r="M118" s="7"/>
      <c r="N118" s="7"/>
      <c r="O118" s="7"/>
    </row>
    <row r="119" spans="1:15" hidden="1" x14ac:dyDescent="0.3">
      <c r="A119" s="11"/>
      <c r="B119" s="20"/>
      <c r="C119" s="17"/>
      <c r="D119" s="17"/>
      <c r="E119" s="7"/>
      <c r="F119" s="7"/>
      <c r="G119" s="7"/>
      <c r="I119" s="7"/>
      <c r="J119" s="7"/>
      <c r="K119" s="7"/>
      <c r="M119" s="7"/>
      <c r="N119" s="7"/>
      <c r="O119" s="7"/>
    </row>
    <row r="120" spans="1:15" hidden="1" x14ac:dyDescent="0.3">
      <c r="A120" s="11"/>
      <c r="B120" s="21"/>
      <c r="C120" s="17"/>
      <c r="D120" s="17"/>
      <c r="E120" s="7"/>
      <c r="F120" s="7"/>
      <c r="G120" s="7"/>
      <c r="I120" s="7"/>
      <c r="J120" s="7"/>
      <c r="K120" s="7"/>
      <c r="M120" s="7"/>
      <c r="N120" s="7"/>
      <c r="O120" s="7"/>
    </row>
    <row r="121" spans="1:15" hidden="1" x14ac:dyDescent="0.3">
      <c r="A121" s="14">
        <v>2240.8000000000002</v>
      </c>
      <c r="B121" s="28" t="s">
        <v>39</v>
      </c>
      <c r="C121" s="29"/>
      <c r="D121" s="13"/>
    </row>
    <row r="122" spans="1:15" hidden="1" x14ac:dyDescent="0.3">
      <c r="A122" s="14">
        <v>2240.9</v>
      </c>
      <c r="B122" s="28" t="s">
        <v>40</v>
      </c>
      <c r="C122" s="29"/>
      <c r="D122" s="13"/>
    </row>
    <row r="123" spans="1:15" hidden="1" x14ac:dyDescent="0.3">
      <c r="A123" s="14">
        <v>2241.1</v>
      </c>
      <c r="B123" s="28" t="s">
        <v>41</v>
      </c>
      <c r="C123" s="29"/>
      <c r="D123" s="13"/>
    </row>
    <row r="124" spans="1:15" hidden="1" x14ac:dyDescent="0.3">
      <c r="A124" s="14">
        <v>2241.1999999999998</v>
      </c>
      <c r="B124" s="28" t="s">
        <v>42</v>
      </c>
      <c r="C124" s="29"/>
      <c r="D124" s="13"/>
    </row>
    <row r="125" spans="1:15" x14ac:dyDescent="0.3">
      <c r="A125" s="14">
        <v>2241.3000000000002</v>
      </c>
      <c r="B125" s="28" t="s">
        <v>43</v>
      </c>
      <c r="C125" s="29"/>
      <c r="D125" s="13">
        <v>2456.87</v>
      </c>
    </row>
    <row r="126" spans="1:15" hidden="1" x14ac:dyDescent="0.3">
      <c r="A126" s="14">
        <v>2241.4</v>
      </c>
      <c r="B126" s="28" t="s">
        <v>44</v>
      </c>
      <c r="C126" s="29"/>
      <c r="D126" s="13"/>
    </row>
    <row r="127" spans="1:15" hidden="1" x14ac:dyDescent="0.3">
      <c r="A127" s="14">
        <v>2241.5</v>
      </c>
      <c r="B127" s="28" t="s">
        <v>45</v>
      </c>
      <c r="C127" s="29"/>
      <c r="D127" s="13"/>
    </row>
    <row r="128" spans="1:15" ht="38.25" hidden="1" customHeight="1" x14ac:dyDescent="0.3">
      <c r="A128" s="14">
        <v>2241.6</v>
      </c>
      <c r="B128" s="30" t="s">
        <v>46</v>
      </c>
      <c r="C128" s="29"/>
      <c r="D128" s="13"/>
    </row>
    <row r="129" spans="1:5" x14ac:dyDescent="0.3">
      <c r="A129" s="14">
        <v>2241.6999999999998</v>
      </c>
      <c r="B129" s="28" t="s">
        <v>47</v>
      </c>
      <c r="C129" s="29"/>
      <c r="D129" s="13">
        <v>3614.59</v>
      </c>
    </row>
    <row r="130" spans="1:5" x14ac:dyDescent="0.3">
      <c r="A130" s="14">
        <v>2241.9</v>
      </c>
      <c r="B130" s="28" t="s">
        <v>48</v>
      </c>
      <c r="C130" s="29"/>
      <c r="D130" s="13">
        <v>9792.65</v>
      </c>
    </row>
    <row r="131" spans="1:5" hidden="1" outlineLevel="1" x14ac:dyDescent="0.3">
      <c r="A131" s="14"/>
      <c r="B131" s="15"/>
      <c r="C131" s="16">
        <f>SUM(C132:C143)</f>
        <v>9792.65</v>
      </c>
      <c r="D131" s="31"/>
      <c r="E131" s="18">
        <f>D130-C131</f>
        <v>0</v>
      </c>
    </row>
    <row r="132" spans="1:5" collapsed="1" x14ac:dyDescent="0.3">
      <c r="A132" s="14">
        <v>902</v>
      </c>
      <c r="B132" s="32" t="s">
        <v>49</v>
      </c>
      <c r="C132" s="17">
        <f>200+100+100+100+100</f>
        <v>600</v>
      </c>
      <c r="D132" s="17"/>
    </row>
    <row r="133" spans="1:5" ht="38.25" customHeight="1" x14ac:dyDescent="0.3">
      <c r="A133" s="14">
        <v>907</v>
      </c>
      <c r="B133" s="32" t="s">
        <v>50</v>
      </c>
      <c r="C133" s="17">
        <f>1006.33+544.06</f>
        <v>1550.3899999999999</v>
      </c>
      <c r="D133" s="17"/>
    </row>
    <row r="134" spans="1:5" x14ac:dyDescent="0.3">
      <c r="A134" s="14">
        <v>908</v>
      </c>
      <c r="B134" s="32" t="s">
        <v>51</v>
      </c>
      <c r="C134" s="17">
        <f>337+356.3+356.3+356.3</f>
        <v>1405.8999999999999</v>
      </c>
      <c r="D134" s="17"/>
    </row>
    <row r="135" spans="1:5" x14ac:dyDescent="0.3">
      <c r="A135" s="33">
        <v>919</v>
      </c>
      <c r="B135" s="32" t="s">
        <v>52</v>
      </c>
      <c r="C135" s="17">
        <v>2636.36</v>
      </c>
      <c r="D135" s="17"/>
    </row>
    <row r="136" spans="1:5" x14ac:dyDescent="0.3">
      <c r="A136" s="33">
        <v>924</v>
      </c>
      <c r="B136" s="23" t="s">
        <v>53</v>
      </c>
      <c r="C136" s="17">
        <v>1500</v>
      </c>
      <c r="D136" s="17"/>
    </row>
    <row r="137" spans="1:5" ht="37.5" x14ac:dyDescent="0.3">
      <c r="A137" s="33">
        <v>925</v>
      </c>
      <c r="B137" s="23" t="s">
        <v>54</v>
      </c>
      <c r="C137" s="17">
        <v>2100</v>
      </c>
      <c r="D137" s="17"/>
    </row>
    <row r="138" spans="1:5" hidden="1" x14ac:dyDescent="0.3">
      <c r="A138" s="33"/>
      <c r="B138" s="23"/>
      <c r="C138" s="17"/>
      <c r="D138" s="17"/>
    </row>
    <row r="139" spans="1:5" hidden="1" x14ac:dyDescent="0.3">
      <c r="A139" s="33"/>
      <c r="B139" s="23"/>
      <c r="C139" s="17"/>
      <c r="D139" s="17"/>
    </row>
    <row r="140" spans="1:5" hidden="1" x14ac:dyDescent="0.3">
      <c r="A140" s="33"/>
      <c r="B140" s="23"/>
      <c r="C140" s="17"/>
      <c r="D140" s="17"/>
    </row>
    <row r="141" spans="1:5" hidden="1" x14ac:dyDescent="0.3">
      <c r="A141" s="14"/>
      <c r="B141" s="23"/>
      <c r="C141" s="17"/>
      <c r="D141" s="17"/>
    </row>
    <row r="142" spans="1:5" hidden="1" x14ac:dyDescent="0.3">
      <c r="A142" s="14"/>
      <c r="B142" s="23"/>
      <c r="C142" s="17"/>
      <c r="D142" s="17"/>
    </row>
    <row r="143" spans="1:5" hidden="1" x14ac:dyDescent="0.3">
      <c r="A143" s="33"/>
      <c r="B143" s="23"/>
      <c r="C143" s="17"/>
      <c r="D143" s="17"/>
    </row>
    <row r="144" spans="1:5" hidden="1" outlineLevel="1" x14ac:dyDescent="0.3">
      <c r="D144" s="3" t="b">
        <f>D91=D92</f>
        <v>1</v>
      </c>
    </row>
    <row r="145" hidden="1" collapsed="1" x14ac:dyDescent="0.3"/>
  </sheetData>
  <sheetProtection sheet="1" objects="1" scenarios="1"/>
  <mergeCells count="31">
    <mergeCell ref="B130:C130"/>
    <mergeCell ref="B124:C124"/>
    <mergeCell ref="B125:C125"/>
    <mergeCell ref="B126:C126"/>
    <mergeCell ref="B127:C127"/>
    <mergeCell ref="B128:C128"/>
    <mergeCell ref="B129:C129"/>
    <mergeCell ref="B104:C104"/>
    <mergeCell ref="B114:C114"/>
    <mergeCell ref="B115:C115"/>
    <mergeCell ref="B121:C121"/>
    <mergeCell ref="B122:C122"/>
    <mergeCell ref="B123:C123"/>
    <mergeCell ref="B62:C62"/>
    <mergeCell ref="B91:C91"/>
    <mergeCell ref="B93:C93"/>
    <mergeCell ref="B94:C94"/>
    <mergeCell ref="B95:C95"/>
    <mergeCell ref="B103:C103"/>
    <mergeCell ref="B21:C21"/>
    <mergeCell ref="B22:C22"/>
    <mergeCell ref="B37:C37"/>
    <mergeCell ref="B38:C38"/>
    <mergeCell ref="B50:C50"/>
    <mergeCell ref="B56:C56"/>
    <mergeCell ref="A1:D1"/>
    <mergeCell ref="A2:D2"/>
    <mergeCell ref="B5:C5"/>
    <mergeCell ref="B7:C7"/>
    <mergeCell ref="B8:C8"/>
    <mergeCell ref="B20:C20"/>
  </mergeCells>
  <pageMargins left="1.4960629921259843" right="0.70866141732283461" top="0.3543307086614173" bottom="0.354330708661417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2023-07-20T08:27:54Z</dcterms:created>
  <dcterms:modified xsi:type="dcterms:W3CDTF">2023-07-20T08:27:55Z</dcterms:modified>
</cp:coreProperties>
</file>