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1D02A74D-9E15-404F-8A3C-1C305E90FF44}" xr6:coauthVersionLast="36" xr6:coauthVersionMax="36" xr10:uidLastSave="{00000000-0000-0000-0000-000000000000}"/>
  <bookViews>
    <workbookView xWindow="0" yWindow="0" windowWidth="28800" windowHeight="11325" xr2:uid="{AB91B44F-B038-4F97-97CB-49C4F2A0561B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J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M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H16" i="3" s="1"/>
  <c r="E16" i="3" s="1"/>
  <c r="I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K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J12" i="3" s="1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K11" i="3"/>
  <c r="I11" i="3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J10" i="3" s="1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/>
  <c r="C123" i="2"/>
  <c r="C121" i="2"/>
  <c r="C119" i="2"/>
  <c r="C118" i="2" s="1"/>
  <c r="E118" i="2" s="1"/>
  <c r="D112" i="2"/>
  <c r="C103" i="2"/>
  <c r="E103" i="2" s="1"/>
  <c r="C92" i="2"/>
  <c r="E92" i="2" s="1"/>
  <c r="C82" i="2"/>
  <c r="E82" i="2" s="1"/>
  <c r="D77" i="2"/>
  <c r="D131" i="2" s="1"/>
  <c r="C57" i="2"/>
  <c r="E57" i="2" s="1"/>
  <c r="C51" i="2"/>
  <c r="E51" i="2" s="1"/>
  <c r="C45" i="2"/>
  <c r="E45" i="2" s="1"/>
  <c r="C36" i="2"/>
  <c r="E36" i="2" s="1"/>
  <c r="C23" i="2"/>
  <c r="C22" i="2"/>
  <c r="E22" i="2" s="1"/>
  <c r="C10" i="2"/>
  <c r="C8" i="2"/>
  <c r="E8" i="2" s="1"/>
  <c r="D6" i="2"/>
  <c r="D4" i="2"/>
  <c r="D73" i="2" s="1"/>
  <c r="E78" i="2" l="1"/>
  <c r="E5" i="2"/>
  <c r="J15" i="3"/>
  <c r="M16" i="3"/>
  <c r="Y27" i="3"/>
  <c r="AK27" i="3"/>
  <c r="AW27" i="3"/>
  <c r="E12" i="3"/>
  <c r="G12" i="3" s="1"/>
  <c r="E26" i="3"/>
  <c r="G26" i="3" s="1"/>
  <c r="P27" i="3"/>
  <c r="AB27" i="3"/>
  <c r="AN27" i="3"/>
  <c r="AZ27" i="3"/>
  <c r="G20" i="3"/>
  <c r="E24" i="3"/>
  <c r="G24" i="3" s="1"/>
  <c r="E22" i="3"/>
  <c r="G22" i="3" s="1"/>
  <c r="J13" i="3"/>
  <c r="E13" i="3"/>
  <c r="G13" i="3" s="1"/>
  <c r="J19" i="3"/>
  <c r="E19" i="3"/>
  <c r="G19" i="3" s="1"/>
  <c r="S27" i="3"/>
  <c r="AE27" i="3"/>
  <c r="AQ27" i="3"/>
  <c r="BC27" i="3"/>
  <c r="J11" i="3"/>
  <c r="F11" i="3"/>
  <c r="J14" i="3"/>
  <c r="F14" i="3"/>
  <c r="G14" i="3" s="1"/>
  <c r="J25" i="3"/>
  <c r="E25" i="3"/>
  <c r="G25" i="3" s="1"/>
  <c r="M18" i="3"/>
  <c r="M27" i="3" s="1"/>
  <c r="H18" i="3"/>
  <c r="I27" i="3"/>
  <c r="J9" i="3"/>
  <c r="F9" i="3"/>
  <c r="G9" i="3" s="1"/>
  <c r="V27" i="3"/>
  <c r="AH27" i="3"/>
  <c r="AT27" i="3"/>
  <c r="BF27" i="3"/>
  <c r="K27" i="3"/>
  <c r="J23" i="3"/>
  <c r="E23" i="3"/>
  <c r="G23" i="3" s="1"/>
  <c r="J16" i="3"/>
  <c r="F16" i="3"/>
  <c r="G16" i="3" s="1"/>
  <c r="G11" i="3"/>
  <c r="J21" i="3"/>
  <c r="E21" i="3"/>
  <c r="G21" i="3" s="1"/>
  <c r="E10" i="3"/>
  <c r="G10" i="3" s="1"/>
  <c r="E15" i="3"/>
  <c r="G15" i="3" s="1"/>
  <c r="H17" i="3"/>
  <c r="H27" i="3" s="1"/>
  <c r="E4" i="2"/>
  <c r="F27" i="3" l="1"/>
  <c r="J18" i="3"/>
  <c r="E18" i="3"/>
  <c r="G18" i="3" s="1"/>
  <c r="E17" i="3"/>
  <c r="G17" i="3" s="1"/>
  <c r="G27" i="3" s="1"/>
  <c r="J17" i="3"/>
  <c r="J27" i="3" l="1"/>
  <c r="E27" i="3"/>
</calcChain>
</file>

<file path=xl/sharedStrings.xml><?xml version="1.0" encoding="utf-8"?>
<sst xmlns="http://schemas.openxmlformats.org/spreadsheetml/2006/main" count="142" uniqueCount="87">
  <si>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</si>
  <si>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</si>
  <si>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</si>
  <si>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</si>
  <si>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</si>
  <si>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</si>
  <si>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</si>
  <si>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</si>
  <si>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</si>
  <si>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</si>
  <si>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вікна ПВХ 2 шт./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</si>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</sst>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B997871C-8587-4942-89A3-C96C3A97A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DD27-DD00-4AFE-830A-FE6231FF1612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4" customFormat="1" ht="18.75" customHeight="1" thickBo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44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45</v>
      </c>
      <c r="B6" s="45" t="s">
        <v>46</v>
      </c>
      <c r="C6" s="46" t="s">
        <v>47</v>
      </c>
      <c r="D6" s="47"/>
      <c r="E6" s="48" t="s">
        <v>48</v>
      </c>
      <c r="F6" s="49"/>
      <c r="G6" s="50"/>
      <c r="H6" s="48" t="s">
        <v>49</v>
      </c>
      <c r="I6" s="49"/>
      <c r="J6" s="50"/>
      <c r="K6" s="51" t="s">
        <v>50</v>
      </c>
      <c r="L6" s="52"/>
      <c r="M6" s="53"/>
      <c r="N6" s="51" t="s">
        <v>51</v>
      </c>
      <c r="O6" s="52"/>
      <c r="P6" s="53"/>
      <c r="Q6" s="51" t="s">
        <v>52</v>
      </c>
      <c r="R6" s="52"/>
      <c r="S6" s="53"/>
      <c r="T6" s="51" t="s">
        <v>53</v>
      </c>
      <c r="U6" s="52"/>
      <c r="V6" s="53"/>
      <c r="W6" s="51" t="s">
        <v>54</v>
      </c>
      <c r="X6" s="52"/>
      <c r="Y6" s="53"/>
      <c r="Z6" s="51" t="s">
        <v>55</v>
      </c>
      <c r="AA6" s="52"/>
      <c r="AB6" s="53"/>
      <c r="AC6" s="51" t="s">
        <v>56</v>
      </c>
      <c r="AD6" s="52"/>
      <c r="AE6" s="53"/>
      <c r="AF6" s="51" t="s">
        <v>57</v>
      </c>
      <c r="AG6" s="52"/>
      <c r="AH6" s="53"/>
      <c r="AI6" s="52" t="s">
        <v>58</v>
      </c>
      <c r="AJ6" s="52"/>
      <c r="AK6" s="53"/>
      <c r="AL6" s="51" t="s">
        <v>59</v>
      </c>
      <c r="AM6" s="52"/>
      <c r="AN6" s="53"/>
      <c r="AO6" s="51" t="s">
        <v>60</v>
      </c>
      <c r="AP6" s="52"/>
      <c r="AQ6" s="53"/>
      <c r="AR6" s="51" t="s">
        <v>61</v>
      </c>
      <c r="AS6" s="52"/>
      <c r="AT6" s="53"/>
      <c r="AU6" s="51" t="s">
        <v>62</v>
      </c>
      <c r="AV6" s="52"/>
      <c r="AW6" s="53"/>
      <c r="AX6" s="51" t="s">
        <v>63</v>
      </c>
      <c r="AY6" s="52"/>
      <c r="AZ6" s="53"/>
      <c r="BA6" s="54" t="s">
        <v>64</v>
      </c>
      <c r="BB6" s="55"/>
      <c r="BC6" s="56"/>
      <c r="BD6" s="54" t="s">
        <v>65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66</v>
      </c>
      <c r="F7" s="62" t="s">
        <v>67</v>
      </c>
      <c r="G7" s="63" t="s">
        <v>68</v>
      </c>
      <c r="H7" s="61" t="s">
        <v>66</v>
      </c>
      <c r="I7" s="62" t="s">
        <v>67</v>
      </c>
      <c r="J7" s="63" t="s">
        <v>68</v>
      </c>
      <c r="K7" s="64" t="s">
        <v>66</v>
      </c>
      <c r="L7" s="65" t="s">
        <v>67</v>
      </c>
      <c r="M7" s="66" t="s">
        <v>68</v>
      </c>
      <c r="N7" s="64" t="s">
        <v>66</v>
      </c>
      <c r="O7" s="65" t="s">
        <v>67</v>
      </c>
      <c r="P7" s="66" t="s">
        <v>68</v>
      </c>
      <c r="Q7" s="64" t="s">
        <v>66</v>
      </c>
      <c r="R7" s="65" t="s">
        <v>67</v>
      </c>
      <c r="S7" s="66" t="s">
        <v>68</v>
      </c>
      <c r="T7" s="64" t="s">
        <v>66</v>
      </c>
      <c r="U7" s="65" t="s">
        <v>67</v>
      </c>
      <c r="V7" s="66" t="s">
        <v>68</v>
      </c>
      <c r="W7" s="64" t="s">
        <v>66</v>
      </c>
      <c r="X7" s="65" t="s">
        <v>67</v>
      </c>
      <c r="Y7" s="66" t="s">
        <v>68</v>
      </c>
      <c r="Z7" s="64" t="s">
        <v>66</v>
      </c>
      <c r="AA7" s="65" t="s">
        <v>67</v>
      </c>
      <c r="AB7" s="66" t="s">
        <v>68</v>
      </c>
      <c r="AC7" s="64" t="s">
        <v>66</v>
      </c>
      <c r="AD7" s="65" t="s">
        <v>67</v>
      </c>
      <c r="AE7" s="66" t="s">
        <v>68</v>
      </c>
      <c r="AF7" s="64" t="s">
        <v>66</v>
      </c>
      <c r="AG7" s="65" t="s">
        <v>67</v>
      </c>
      <c r="AH7" s="66" t="s">
        <v>68</v>
      </c>
      <c r="AI7" s="64" t="s">
        <v>66</v>
      </c>
      <c r="AJ7" s="65" t="s">
        <v>67</v>
      </c>
      <c r="AK7" s="66" t="s">
        <v>68</v>
      </c>
      <c r="AL7" s="64" t="s">
        <v>66</v>
      </c>
      <c r="AM7" s="65" t="s">
        <v>67</v>
      </c>
      <c r="AN7" s="66" t="s">
        <v>68</v>
      </c>
      <c r="AO7" s="64" t="s">
        <v>66</v>
      </c>
      <c r="AP7" s="65" t="s">
        <v>67</v>
      </c>
      <c r="AQ7" s="66" t="s">
        <v>68</v>
      </c>
      <c r="AR7" s="64" t="s">
        <v>66</v>
      </c>
      <c r="AS7" s="65" t="s">
        <v>67</v>
      </c>
      <c r="AT7" s="66" t="s">
        <v>68</v>
      </c>
      <c r="AU7" s="64" t="s">
        <v>66</v>
      </c>
      <c r="AV7" s="65" t="s">
        <v>67</v>
      </c>
      <c r="AW7" s="66" t="s">
        <v>68</v>
      </c>
      <c r="AX7" s="64" t="s">
        <v>66</v>
      </c>
      <c r="AY7" s="65" t="s">
        <v>67</v>
      </c>
      <c r="AZ7" s="66" t="s">
        <v>68</v>
      </c>
      <c r="BA7" s="64" t="s">
        <v>66</v>
      </c>
      <c r="BB7" s="65" t="s">
        <v>67</v>
      </c>
      <c r="BC7" s="66" t="s">
        <v>68</v>
      </c>
      <c r="BD7" s="64" t="s">
        <v>66</v>
      </c>
      <c r="BE7" s="65" t="s">
        <v>67</v>
      </c>
      <c r="BF7" s="66" t="s">
        <v>68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86</v>
      </c>
      <c r="B9" s="133">
        <v>2111</v>
      </c>
      <c r="C9" s="82" t="s">
        <v>69</v>
      </c>
      <c r="D9" s="134"/>
      <c r="E9" s="83">
        <f>H9+AF9+AI9+AL9+AO9+AR9+AU9+AX9+BA9+BD9</f>
        <v>15271750</v>
      </c>
      <c r="F9" s="84">
        <f>I9+AG9+AJ9+AM9+AP9+AS9+AV9+AY9+BB9+BE9</f>
        <v>2139676.79</v>
      </c>
      <c r="G9" s="135">
        <f>E9-F9</f>
        <v>13132073.210000001</v>
      </c>
      <c r="H9" s="86">
        <f>K9+N9+Q9+T9+W9+Z9+AC9</f>
        <v>15271750</v>
      </c>
      <c r="I9" s="87">
        <f>L9+O9+R9+U9+X9+AA9+AD9</f>
        <v>2139676.79</v>
      </c>
      <c r="J9" s="88">
        <f>H9-I9</f>
        <v>13132073.210000001</v>
      </c>
      <c r="K9" s="89">
        <v>4588250</v>
      </c>
      <c r="L9" s="90">
        <v>799604.55</v>
      </c>
      <c r="M9" s="91">
        <f>K9-L9</f>
        <v>3788645.45</v>
      </c>
      <c r="N9" s="89">
        <v>10683500</v>
      </c>
      <c r="O9" s="90">
        <v>1340072.24</v>
      </c>
      <c r="P9" s="91">
        <f>N9-O9</f>
        <v>9343427.7599999998</v>
      </c>
      <c r="Q9" s="89">
        <v>0</v>
      </c>
      <c r="R9" s="90">
        <v>0</v>
      </c>
      <c r="S9" s="91">
        <f>Q9-R9</f>
        <v>0</v>
      </c>
      <c r="T9" s="89">
        <v>0</v>
      </c>
      <c r="U9" s="90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70</v>
      </c>
      <c r="D10" s="136"/>
      <c r="E10" s="98">
        <f t="shared" ref="E10:F26" si="0">H10+AF10+AI10+AL10+AO10+AR10+AU10+AX10+BA10+BD10</f>
        <v>3339930</v>
      </c>
      <c r="F10" s="99">
        <f t="shared" si="0"/>
        <v>458669.08</v>
      </c>
      <c r="G10" s="135">
        <f>E10-F10</f>
        <v>2881260.92</v>
      </c>
      <c r="H10" s="100">
        <f t="shared" ref="H10:I26" si="1">K10+N10+Q10+T10+W10+Z10+AC10</f>
        <v>3339930</v>
      </c>
      <c r="I10" s="101">
        <f t="shared" si="1"/>
        <v>458669.08</v>
      </c>
      <c r="J10" s="88">
        <f>H10-I10</f>
        <v>2881260.92</v>
      </c>
      <c r="K10" s="102">
        <v>1000230</v>
      </c>
      <c r="L10" s="103">
        <v>166456.09000000003</v>
      </c>
      <c r="M10" s="91">
        <f>K10-L10</f>
        <v>833773.90999999992</v>
      </c>
      <c r="N10" s="102">
        <v>2339700</v>
      </c>
      <c r="O10" s="103">
        <v>292212.99</v>
      </c>
      <c r="P10" s="91">
        <f>N10-O10</f>
        <v>2047487.01</v>
      </c>
      <c r="Q10" s="102">
        <v>0</v>
      </c>
      <c r="R10" s="103">
        <v>0</v>
      </c>
      <c r="S10" s="91">
        <f>Q10-R10</f>
        <v>0</v>
      </c>
      <c r="T10" s="102">
        <v>0</v>
      </c>
      <c r="U10" s="103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293051.16000000003</v>
      </c>
      <c r="F11" s="99">
        <f t="shared" si="0"/>
        <v>130660.62</v>
      </c>
      <c r="G11" s="135">
        <f t="shared" ref="G11:G26" si="2">E11-F11</f>
        <v>162390.54000000004</v>
      </c>
      <c r="H11" s="100">
        <f t="shared" si="1"/>
        <v>169430</v>
      </c>
      <c r="I11" s="101">
        <f t="shared" si="1"/>
        <v>32121.96</v>
      </c>
      <c r="J11" s="88">
        <f t="shared" ref="J11:J26" si="3">H11-I11</f>
        <v>137308.04</v>
      </c>
      <c r="K11" s="102">
        <f>170000-570</f>
        <v>169430</v>
      </c>
      <c r="L11" s="103">
        <v>32121.96</v>
      </c>
      <c r="M11" s="91">
        <f t="shared" ref="M11:M26" si="4">K11-L11</f>
        <v>137308.04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2">
        <v>0</v>
      </c>
      <c r="U11" s="103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57625</v>
      </c>
      <c r="AG11" s="103">
        <v>32542.5</v>
      </c>
      <c r="AH11" s="91">
        <f t="shared" ref="AH11:AH26" si="11">AF11-AG11</f>
        <v>25082.5</v>
      </c>
      <c r="AI11" s="102">
        <v>65996.160000000003</v>
      </c>
      <c r="AJ11" s="103">
        <v>65996.160000000003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71</v>
      </c>
      <c r="D12" s="107"/>
      <c r="E12" s="98">
        <f t="shared" si="0"/>
        <v>5300</v>
      </c>
      <c r="F12" s="99">
        <f t="shared" si="0"/>
        <v>0</v>
      </c>
      <c r="G12" s="85">
        <f t="shared" si="2"/>
        <v>5300</v>
      </c>
      <c r="H12" s="100">
        <f t="shared" si="1"/>
        <v>5300</v>
      </c>
      <c r="I12" s="101">
        <f t="shared" si="1"/>
        <v>0</v>
      </c>
      <c r="J12" s="88">
        <f t="shared" si="3"/>
        <v>5300</v>
      </c>
      <c r="K12" s="102">
        <v>5300</v>
      </c>
      <c r="L12" s="108">
        <v>0</v>
      </c>
      <c r="M12" s="91">
        <f t="shared" si="4"/>
        <v>5300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2">
        <v>0</v>
      </c>
      <c r="U12" s="108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72</v>
      </c>
      <c r="D13" s="136"/>
      <c r="E13" s="98">
        <f t="shared" si="0"/>
        <v>1032080</v>
      </c>
      <c r="F13" s="99">
        <f t="shared" si="0"/>
        <v>331280</v>
      </c>
      <c r="G13" s="135">
        <f t="shared" si="2"/>
        <v>700800</v>
      </c>
      <c r="H13" s="100">
        <f t="shared" si="1"/>
        <v>1032080</v>
      </c>
      <c r="I13" s="101">
        <f t="shared" si="1"/>
        <v>331280</v>
      </c>
      <c r="J13" s="88">
        <f t="shared" si="3"/>
        <v>700800</v>
      </c>
      <c r="K13" s="102">
        <f>615400+415520+1160</f>
        <v>1032080</v>
      </c>
      <c r="L13" s="103">
        <v>331280</v>
      </c>
      <c r="M13" s="91">
        <f t="shared" si="4"/>
        <v>700800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2">
        <v>0</v>
      </c>
      <c r="U13" s="103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0</v>
      </c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17</v>
      </c>
      <c r="D14" s="136"/>
      <c r="E14" s="98">
        <f t="shared" si="0"/>
        <v>158400</v>
      </c>
      <c r="F14" s="99">
        <f t="shared" si="0"/>
        <v>19540.88</v>
      </c>
      <c r="G14" s="135">
        <f t="shared" si="2"/>
        <v>138859.12</v>
      </c>
      <c r="H14" s="100">
        <f t="shared" si="1"/>
        <v>158400</v>
      </c>
      <c r="I14" s="101">
        <f t="shared" si="1"/>
        <v>19540.88</v>
      </c>
      <c r="J14" s="88">
        <f t="shared" si="3"/>
        <v>138859.12</v>
      </c>
      <c r="K14" s="102">
        <v>158400</v>
      </c>
      <c r="L14" s="103">
        <v>19540.88</v>
      </c>
      <c r="M14" s="91">
        <f t="shared" si="4"/>
        <v>138859.12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2">
        <v>0</v>
      </c>
      <c r="U14" s="103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73</v>
      </c>
      <c r="D15" s="136"/>
      <c r="E15" s="98">
        <f t="shared" si="0"/>
        <v>19000</v>
      </c>
      <c r="F15" s="99">
        <f t="shared" si="0"/>
        <v>5038.1000000000004</v>
      </c>
      <c r="G15" s="135">
        <f t="shared" si="2"/>
        <v>13961.9</v>
      </c>
      <c r="H15" s="100">
        <f t="shared" si="1"/>
        <v>19000</v>
      </c>
      <c r="I15" s="101">
        <f t="shared" si="1"/>
        <v>5038.1000000000004</v>
      </c>
      <c r="J15" s="88">
        <f t="shared" si="3"/>
        <v>13961.9</v>
      </c>
      <c r="K15" s="102">
        <v>19000</v>
      </c>
      <c r="L15" s="103">
        <v>5038.1000000000004</v>
      </c>
      <c r="M15" s="91">
        <f t="shared" si="4"/>
        <v>13961.9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2">
        <v>0</v>
      </c>
      <c r="U15" s="103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74</v>
      </c>
      <c r="D16" s="136"/>
      <c r="E16" s="98">
        <f t="shared" si="0"/>
        <v>2832780</v>
      </c>
      <c r="F16" s="99">
        <f t="shared" si="0"/>
        <v>1059701.53</v>
      </c>
      <c r="G16" s="135">
        <f t="shared" si="2"/>
        <v>1773078.47</v>
      </c>
      <c r="H16" s="100">
        <f t="shared" si="1"/>
        <v>2822780</v>
      </c>
      <c r="I16" s="101">
        <f t="shared" si="1"/>
        <v>1059701.53</v>
      </c>
      <c r="J16" s="88">
        <f t="shared" si="3"/>
        <v>1763078.47</v>
      </c>
      <c r="K16" s="102">
        <f>2603500+219280</f>
        <v>2822780</v>
      </c>
      <c r="L16" s="103">
        <v>1059701.53</v>
      </c>
      <c r="M16" s="91">
        <f t="shared" si="4"/>
        <v>1763078.47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2">
        <v>0</v>
      </c>
      <c r="U16" s="103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10000</v>
      </c>
      <c r="AG16" s="103">
        <v>0</v>
      </c>
      <c r="AH16" s="91">
        <f t="shared" si="11"/>
        <v>10000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75</v>
      </c>
      <c r="D17" s="136"/>
      <c r="E17" s="98">
        <f t="shared" si="0"/>
        <v>249400</v>
      </c>
      <c r="F17" s="99">
        <f t="shared" si="0"/>
        <v>133701.69</v>
      </c>
      <c r="G17" s="135">
        <f t="shared" si="2"/>
        <v>115698.31</v>
      </c>
      <c r="H17" s="100">
        <f t="shared" si="1"/>
        <v>223600</v>
      </c>
      <c r="I17" s="101">
        <f t="shared" si="1"/>
        <v>108764.65</v>
      </c>
      <c r="J17" s="88">
        <f t="shared" si="3"/>
        <v>114835.35</v>
      </c>
      <c r="K17" s="102">
        <f>131600+92000</f>
        <v>223600</v>
      </c>
      <c r="L17" s="103">
        <v>108764.65</v>
      </c>
      <c r="M17" s="91">
        <f t="shared" si="4"/>
        <v>114835.35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2">
        <v>0</v>
      </c>
      <c r="U17" s="103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25800</v>
      </c>
      <c r="AG17" s="103">
        <v>24937.040000000001</v>
      </c>
      <c r="AH17" s="91">
        <f t="shared" si="11"/>
        <v>862.95999999999913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76</v>
      </c>
      <c r="D18" s="136"/>
      <c r="E18" s="98">
        <f t="shared" si="0"/>
        <v>449900</v>
      </c>
      <c r="F18" s="99">
        <f t="shared" si="0"/>
        <v>153828.45000000001</v>
      </c>
      <c r="G18" s="135">
        <f t="shared" si="2"/>
        <v>296071.55</v>
      </c>
      <c r="H18" s="100">
        <f t="shared" si="1"/>
        <v>446600</v>
      </c>
      <c r="I18" s="101">
        <f t="shared" si="1"/>
        <v>153828.45000000001</v>
      </c>
      <c r="J18" s="88">
        <f t="shared" si="3"/>
        <v>292771.55</v>
      </c>
      <c r="K18" s="102">
        <f>426800+19350+450</f>
        <v>446600</v>
      </c>
      <c r="L18" s="103">
        <v>153828.45000000001</v>
      </c>
      <c r="M18" s="91">
        <f t="shared" si="4"/>
        <v>292771.55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2">
        <v>0</v>
      </c>
      <c r="U18" s="103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3300</v>
      </c>
      <c r="AG18" s="103">
        <v>0</v>
      </c>
      <c r="AH18" s="91">
        <f t="shared" si="11"/>
        <v>3300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77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2">
        <v>0</v>
      </c>
      <c r="U19" s="103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78</v>
      </c>
      <c r="D20" s="136"/>
      <c r="E20" s="98">
        <f t="shared" si="0"/>
        <v>12550</v>
      </c>
      <c r="F20" s="99">
        <f t="shared" si="0"/>
        <v>2788.8</v>
      </c>
      <c r="G20" s="135">
        <f t="shared" si="2"/>
        <v>9761.2000000000007</v>
      </c>
      <c r="H20" s="100">
        <f t="shared" si="1"/>
        <v>12550</v>
      </c>
      <c r="I20" s="101">
        <f t="shared" si="1"/>
        <v>2788.8</v>
      </c>
      <c r="J20" s="88">
        <f t="shared" si="3"/>
        <v>9761.2000000000007</v>
      </c>
      <c r="K20" s="102">
        <v>12550</v>
      </c>
      <c r="L20" s="103">
        <v>2788.8</v>
      </c>
      <c r="M20" s="91">
        <f t="shared" si="4"/>
        <v>9761.2000000000007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2">
        <v>0</v>
      </c>
      <c r="U20" s="103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79</v>
      </c>
      <c r="D21" s="136"/>
      <c r="E21" s="98">
        <f t="shared" si="0"/>
        <v>570</v>
      </c>
      <c r="F21" s="99">
        <f t="shared" si="0"/>
        <v>570</v>
      </c>
      <c r="G21" s="135">
        <f t="shared" si="2"/>
        <v>0</v>
      </c>
      <c r="H21" s="100">
        <f t="shared" si="1"/>
        <v>570</v>
      </c>
      <c r="I21" s="101">
        <f t="shared" si="1"/>
        <v>570</v>
      </c>
      <c r="J21" s="88">
        <f t="shared" si="3"/>
        <v>0</v>
      </c>
      <c r="K21" s="102">
        <v>570</v>
      </c>
      <c r="L21" s="103">
        <v>570</v>
      </c>
      <c r="M21" s="91">
        <f t="shared" si="4"/>
        <v>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2">
        <v>0</v>
      </c>
      <c r="U21" s="103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80</v>
      </c>
      <c r="D22" s="136"/>
      <c r="E22" s="98">
        <f t="shared" si="0"/>
        <v>14500</v>
      </c>
      <c r="F22" s="99">
        <f t="shared" si="0"/>
        <v>1500</v>
      </c>
      <c r="G22" s="135">
        <f t="shared" si="2"/>
        <v>13000</v>
      </c>
      <c r="H22" s="100">
        <f t="shared" si="1"/>
        <v>14500</v>
      </c>
      <c r="I22" s="101">
        <f t="shared" si="1"/>
        <v>1500</v>
      </c>
      <c r="J22" s="88">
        <f t="shared" si="3"/>
        <v>13000</v>
      </c>
      <c r="K22" s="102">
        <v>14500</v>
      </c>
      <c r="L22" s="103">
        <v>1500</v>
      </c>
      <c r="M22" s="91">
        <f t="shared" si="4"/>
        <v>13000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2">
        <v>0</v>
      </c>
      <c r="U22" s="103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81</v>
      </c>
      <c r="D23" s="136"/>
      <c r="E23" s="98">
        <f t="shared" si="0"/>
        <v>0</v>
      </c>
      <c r="F23" s="99">
        <f t="shared" si="0"/>
        <v>0</v>
      </c>
      <c r="G23" s="135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2">
        <v>0</v>
      </c>
      <c r="U23" s="103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0</v>
      </c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82</v>
      </c>
      <c r="D24" s="136"/>
      <c r="E24" s="98">
        <f t="shared" si="0"/>
        <v>53124</v>
      </c>
      <c r="F24" s="99">
        <f t="shared" si="0"/>
        <v>53124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2">
        <v>0</v>
      </c>
      <c r="U24" s="103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53124</v>
      </c>
      <c r="AJ24" s="103">
        <v>53124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2">
        <v>0</v>
      </c>
      <c r="U25" s="108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7">
        <v>0</v>
      </c>
      <c r="U26" s="118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85</v>
      </c>
      <c r="B27" s="122"/>
      <c r="C27" s="122"/>
      <c r="D27" s="138"/>
      <c r="E27" s="123">
        <f t="shared" ref="E27:BB27" si="20">SUM(E9:E26)</f>
        <v>23732335.16</v>
      </c>
      <c r="F27" s="124">
        <f t="shared" si="20"/>
        <v>4490079.9400000004</v>
      </c>
      <c r="G27" s="125">
        <f t="shared" si="20"/>
        <v>19242255.219999999</v>
      </c>
      <c r="H27" s="126">
        <f t="shared" si="20"/>
        <v>23516490</v>
      </c>
      <c r="I27" s="127">
        <f t="shared" si="20"/>
        <v>4313480.2399999993</v>
      </c>
      <c r="J27" s="128">
        <f t="shared" si="20"/>
        <v>19203009.760000002</v>
      </c>
      <c r="K27" s="126">
        <f t="shared" si="20"/>
        <v>10493290</v>
      </c>
      <c r="L27" s="130">
        <f t="shared" si="20"/>
        <v>2681195.0100000002</v>
      </c>
      <c r="M27" s="131">
        <f t="shared" si="20"/>
        <v>7812094.9900000002</v>
      </c>
      <c r="N27" s="126">
        <f t="shared" si="20"/>
        <v>13023200</v>
      </c>
      <c r="O27" s="130">
        <f t="shared" si="20"/>
        <v>1632285.23</v>
      </c>
      <c r="P27" s="131">
        <f t="shared" si="20"/>
        <v>11390914.77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AB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96725</v>
      </c>
      <c r="AG27" s="130">
        <f t="shared" si="20"/>
        <v>57479.54</v>
      </c>
      <c r="AH27" s="131">
        <f t="shared" si="20"/>
        <v>39245.46</v>
      </c>
      <c r="AI27" s="129">
        <f t="shared" si="20"/>
        <v>119120.16</v>
      </c>
      <c r="AJ27" s="130">
        <f t="shared" si="20"/>
        <v>119120.16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C321-32CD-477A-BEBF-9A13A6BB66B6}">
  <sheetPr codeName="Лист9">
    <pageSetUpPr fitToPage="1"/>
  </sheetPr>
  <dimension ref="A1:O132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32121.96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32121.96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1967.96</f>
        <v>1967.96</v>
      </c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v>11564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11564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11200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9</v>
      </c>
      <c r="C21" s="12"/>
      <c r="D21" s="13">
        <v>18590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18590</v>
      </c>
      <c r="D22" s="17"/>
      <c r="E22" s="18">
        <f>D21-C22</f>
        <v>0</v>
      </c>
    </row>
    <row r="23" spans="1:15" collapsed="1" x14ac:dyDescent="0.3">
      <c r="A23" s="11">
        <v>508</v>
      </c>
      <c r="B23" s="20" t="s">
        <v>10</v>
      </c>
      <c r="C23" s="17">
        <f>18590</f>
        <v>18590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hidden="1" customHeight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9.5" hidden="1" customHeight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5" hidden="1" customHeight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>
        <v>2210.6</v>
      </c>
      <c r="B34" s="12" t="s">
        <v>11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12" t="s">
        <v>12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SUM(C37:C43)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2210.8000000000002</v>
      </c>
      <c r="B44" s="12" t="s">
        <v>13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22"/>
      <c r="E45" s="18">
        <f>D44-C45</f>
        <v>0</v>
      </c>
    </row>
    <row r="46" spans="1:15" hidden="1" collapsed="1" x14ac:dyDescent="0.3">
      <c r="A46" s="11"/>
      <c r="B46" s="20"/>
      <c r="C46" s="17"/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2210.9</v>
      </c>
      <c r="B50" s="12" t="s">
        <v>14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>
        <v>2211.9</v>
      </c>
      <c r="B56" s="12" t="s">
        <v>15</v>
      </c>
      <c r="C56" s="12"/>
      <c r="D56" s="13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SUM(C58:C72)</f>
        <v>0</v>
      </c>
      <c r="D57" s="17"/>
      <c r="E57" s="18">
        <f>D56-C57</f>
        <v>0</v>
      </c>
    </row>
    <row r="58" spans="1:15" hidden="1" collapsed="1" x14ac:dyDescent="0.3">
      <c r="A58" s="11"/>
      <c r="B58" s="23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4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t="18" hidden="1" customHeight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t="18" hidden="1" customHeight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4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8"/>
      <c r="B73" s="25"/>
      <c r="D73" s="3" t="b">
        <f>D4=D5</f>
        <v>1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collapsed="1" x14ac:dyDescent="0.3">
      <c r="A74" s="8"/>
      <c r="B74" s="25"/>
      <c r="D74" s="26" t="s">
        <v>16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x14ac:dyDescent="0.3">
      <c r="A75" s="8"/>
      <c r="B75" s="8"/>
      <c r="D75" s="26" t="s">
        <v>16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ht="14.25" customHeight="1" x14ac:dyDescent="0.3">
      <c r="D76" s="26" t="s">
        <v>16</v>
      </c>
    </row>
    <row r="77" spans="1:15" ht="39.75" customHeight="1" x14ac:dyDescent="0.3">
      <c r="A77" s="4">
        <v>2240</v>
      </c>
      <c r="B77" s="5" t="s">
        <v>17</v>
      </c>
      <c r="C77" s="5"/>
      <c r="D77" s="6">
        <f>SUM(D79:D117)</f>
        <v>19540.88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hidden="1" outlineLevel="1" x14ac:dyDescent="0.3">
      <c r="A78" s="27">
        <v>2240</v>
      </c>
      <c r="B78" s="27"/>
      <c r="C78" s="10"/>
      <c r="D78" s="10">
        <f>Ліцей6!I14</f>
        <v>19540.88</v>
      </c>
      <c r="E78" s="7" t="b">
        <f>D78=D77</f>
        <v>1</v>
      </c>
    </row>
    <row r="79" spans="1:15" hidden="1" collapsed="1" x14ac:dyDescent="0.3">
      <c r="A79" s="14">
        <v>2240.1</v>
      </c>
      <c r="B79" s="12" t="s">
        <v>18</v>
      </c>
      <c r="C79" s="12"/>
      <c r="D79" s="13"/>
    </row>
    <row r="80" spans="1:15" hidden="1" x14ac:dyDescent="0.3">
      <c r="A80" s="14">
        <v>2240.1999999999998</v>
      </c>
      <c r="B80" s="28" t="s">
        <v>19</v>
      </c>
      <c r="C80" s="29"/>
      <c r="D80" s="13"/>
    </row>
    <row r="81" spans="1:5" x14ac:dyDescent="0.3">
      <c r="A81" s="14">
        <v>2240.3000000000002</v>
      </c>
      <c r="B81" s="28" t="s">
        <v>20</v>
      </c>
      <c r="C81" s="29"/>
      <c r="D81" s="13">
        <v>6345.98</v>
      </c>
    </row>
    <row r="82" spans="1:5" hidden="1" outlineLevel="1" x14ac:dyDescent="0.3">
      <c r="A82" s="14"/>
      <c r="B82" s="15"/>
      <c r="C82" s="16">
        <f>SUM(C83:C89)</f>
        <v>6345.98</v>
      </c>
      <c r="D82" s="17"/>
      <c r="E82" s="18">
        <f>D81-C82</f>
        <v>0</v>
      </c>
    </row>
    <row r="83" spans="1:5" collapsed="1" x14ac:dyDescent="0.3">
      <c r="A83" s="14">
        <v>301</v>
      </c>
      <c r="B83" s="20" t="s">
        <v>21</v>
      </c>
      <c r="C83" s="17">
        <v>5087.58</v>
      </c>
      <c r="D83" s="17"/>
    </row>
    <row r="84" spans="1:5" x14ac:dyDescent="0.3">
      <c r="A84" s="14">
        <v>301</v>
      </c>
      <c r="B84" s="20" t="s">
        <v>22</v>
      </c>
      <c r="C84" s="17">
        <v>1258.4000000000001</v>
      </c>
      <c r="D84" s="17"/>
    </row>
    <row r="85" spans="1:5" hidden="1" x14ac:dyDescent="0.3">
      <c r="A85" s="14"/>
      <c r="B85" s="20"/>
      <c r="C85" s="17"/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14"/>
      <c r="C89" s="17"/>
      <c r="D89" s="17"/>
    </row>
    <row r="90" spans="1:5" hidden="1" x14ac:dyDescent="0.3">
      <c r="A90" s="14">
        <v>2240.4</v>
      </c>
      <c r="B90" s="28" t="s">
        <v>23</v>
      </c>
      <c r="C90" s="29"/>
      <c r="D90" s="13"/>
    </row>
    <row r="91" spans="1:5" hidden="1" x14ac:dyDescent="0.3">
      <c r="A91" s="14">
        <v>2240.5</v>
      </c>
      <c r="B91" s="28" t="s">
        <v>24</v>
      </c>
      <c r="C91" s="29"/>
      <c r="D91" s="13"/>
    </row>
    <row r="92" spans="1:5" hidden="1" outlineLevel="1" x14ac:dyDescent="0.3">
      <c r="A92" s="14"/>
      <c r="B92" s="15"/>
      <c r="C92" s="16">
        <f>SUM(C93:C100)</f>
        <v>0</v>
      </c>
      <c r="D92" s="17"/>
      <c r="E92" s="18">
        <f>D91-C92</f>
        <v>0</v>
      </c>
    </row>
    <row r="93" spans="1:5" ht="17.25" hidden="1" customHeight="1" collapsed="1" x14ac:dyDescent="0.3">
      <c r="A93" s="14"/>
      <c r="B93" s="24"/>
      <c r="C93" s="17"/>
      <c r="D93" s="17"/>
    </row>
    <row r="94" spans="1:5" ht="36" hidden="1" customHeight="1" x14ac:dyDescent="0.3">
      <c r="A94" s="14"/>
      <c r="B94" s="24"/>
      <c r="C94" s="17"/>
      <c r="D94" s="17"/>
    </row>
    <row r="95" spans="1:5" hidden="1" x14ac:dyDescent="0.3">
      <c r="A95" s="14"/>
      <c r="B95" s="24"/>
      <c r="C95" s="17"/>
      <c r="D95" s="17"/>
    </row>
    <row r="96" spans="1:5" hidden="1" x14ac:dyDescent="0.3">
      <c r="A96" s="14"/>
      <c r="B96" s="20"/>
      <c r="C96" s="17"/>
      <c r="D96" s="17"/>
    </row>
    <row r="97" spans="1:15" hidden="1" x14ac:dyDescent="0.3">
      <c r="A97" s="14"/>
      <c r="B97" s="24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>
        <v>2240.6</v>
      </c>
      <c r="B101" s="28" t="s">
        <v>25</v>
      </c>
      <c r="C101" s="29"/>
      <c r="D101" s="13"/>
    </row>
    <row r="102" spans="1:15" hidden="1" x14ac:dyDescent="0.3">
      <c r="A102" s="14">
        <v>2240.6999999999998</v>
      </c>
      <c r="B102" s="28" t="s">
        <v>26</v>
      </c>
      <c r="C102" s="29"/>
      <c r="D102" s="13"/>
    </row>
    <row r="103" spans="1:15" hidden="1" outlineLevel="1" x14ac:dyDescent="0.3">
      <c r="A103" s="14"/>
      <c r="B103" s="15"/>
      <c r="C103" s="16">
        <f>SUM(C104:C107)</f>
        <v>0</v>
      </c>
      <c r="D103" s="17"/>
      <c r="E103" s="18">
        <f>D102-C103</f>
        <v>0</v>
      </c>
    </row>
    <row r="104" spans="1:15" hidden="1" collapsed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0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hidden="1" x14ac:dyDescent="0.3">
      <c r="A108" s="14">
        <v>2240.8000000000002</v>
      </c>
      <c r="B108" s="28" t="s">
        <v>27</v>
      </c>
      <c r="C108" s="29"/>
      <c r="D108" s="13"/>
    </row>
    <row r="109" spans="1:15" hidden="1" x14ac:dyDescent="0.3">
      <c r="A109" s="14">
        <v>2240.9</v>
      </c>
      <c r="B109" s="28" t="s">
        <v>28</v>
      </c>
      <c r="C109" s="29"/>
      <c r="D109" s="13"/>
    </row>
    <row r="110" spans="1:15" hidden="1" x14ac:dyDescent="0.3">
      <c r="A110" s="14">
        <v>2241.1</v>
      </c>
      <c r="B110" s="28" t="s">
        <v>29</v>
      </c>
      <c r="C110" s="29"/>
      <c r="D110" s="13"/>
    </row>
    <row r="111" spans="1:15" hidden="1" x14ac:dyDescent="0.3">
      <c r="A111" s="14">
        <v>2241.1999999999998</v>
      </c>
      <c r="B111" s="28" t="s">
        <v>30</v>
      </c>
      <c r="C111" s="29"/>
      <c r="D111" s="13"/>
    </row>
    <row r="112" spans="1:15" ht="27.75" customHeight="1" x14ac:dyDescent="0.3">
      <c r="A112" s="14">
        <v>2241.3000000000002</v>
      </c>
      <c r="B112" s="28" t="s">
        <v>31</v>
      </c>
      <c r="C112" s="29"/>
      <c r="D112" s="13">
        <f>235+235+538.98+235</f>
        <v>1243.98</v>
      </c>
    </row>
    <row r="113" spans="1:5" hidden="1" x14ac:dyDescent="0.3">
      <c r="A113" s="14">
        <v>2241.4</v>
      </c>
      <c r="B113" s="28" t="s">
        <v>32</v>
      </c>
      <c r="C113" s="29"/>
      <c r="D113" s="13"/>
    </row>
    <row r="114" spans="1:5" ht="25.5" hidden="1" customHeight="1" x14ac:dyDescent="0.3">
      <c r="A114" s="14">
        <v>2241.5</v>
      </c>
      <c r="B114" s="28" t="s">
        <v>33</v>
      </c>
      <c r="C114" s="29"/>
      <c r="D114" s="13"/>
    </row>
    <row r="115" spans="1:5" ht="38.25" hidden="1" customHeight="1" x14ac:dyDescent="0.3">
      <c r="A115" s="14">
        <v>2241.6</v>
      </c>
      <c r="B115" s="30" t="s">
        <v>34</v>
      </c>
      <c r="C115" s="29"/>
      <c r="D115" s="13"/>
    </row>
    <row r="116" spans="1:5" x14ac:dyDescent="0.3">
      <c r="A116" s="14">
        <v>2241.6999999999998</v>
      </c>
      <c r="B116" s="28" t="s">
        <v>35</v>
      </c>
      <c r="C116" s="29"/>
      <c r="D116" s="13">
        <v>822.28</v>
      </c>
    </row>
    <row r="117" spans="1:5" x14ac:dyDescent="0.3">
      <c r="A117" s="14">
        <v>2241.9</v>
      </c>
      <c r="B117" s="28" t="s">
        <v>36</v>
      </c>
      <c r="C117" s="29"/>
      <c r="D117" s="13">
        <v>11128.640000000001</v>
      </c>
    </row>
    <row r="118" spans="1:5" hidden="1" outlineLevel="1" x14ac:dyDescent="0.3">
      <c r="A118" s="14"/>
      <c r="B118" s="15"/>
      <c r="C118" s="16">
        <f>SUM(C119:C130)</f>
        <v>11128.640000000001</v>
      </c>
      <c r="D118" s="31"/>
      <c r="E118" s="18">
        <f>D117-C118</f>
        <v>0</v>
      </c>
    </row>
    <row r="119" spans="1:5" collapsed="1" x14ac:dyDescent="0.3">
      <c r="A119" s="14">
        <v>901</v>
      </c>
      <c r="B119" s="32" t="s">
        <v>37</v>
      </c>
      <c r="C119" s="17">
        <f>100+100+100</f>
        <v>300</v>
      </c>
      <c r="D119" s="17"/>
    </row>
    <row r="120" spans="1:5" ht="37.5" x14ac:dyDescent="0.3">
      <c r="A120" s="14">
        <v>902</v>
      </c>
      <c r="B120" s="32" t="s">
        <v>38</v>
      </c>
      <c r="C120" s="17">
        <v>8405.4500000000007</v>
      </c>
      <c r="D120" s="17"/>
    </row>
    <row r="121" spans="1:5" x14ac:dyDescent="0.3">
      <c r="A121" s="14">
        <v>903</v>
      </c>
      <c r="B121" s="32" t="s">
        <v>39</v>
      </c>
      <c r="C121" s="17">
        <f>462.25*2</f>
        <v>924.5</v>
      </c>
      <c r="D121" s="17"/>
    </row>
    <row r="122" spans="1:5" x14ac:dyDescent="0.3">
      <c r="A122" s="14">
        <v>904</v>
      </c>
      <c r="B122" s="32" t="s">
        <v>40</v>
      </c>
      <c r="C122" s="17">
        <v>243</v>
      </c>
      <c r="D122" s="17"/>
    </row>
    <row r="123" spans="1:5" x14ac:dyDescent="0.3">
      <c r="A123" s="14">
        <v>905</v>
      </c>
      <c r="B123" s="32" t="s">
        <v>41</v>
      </c>
      <c r="C123" s="17">
        <f>1255.69</f>
        <v>1255.69</v>
      </c>
      <c r="D123" s="17"/>
    </row>
    <row r="124" spans="1:5" hidden="1" x14ac:dyDescent="0.3">
      <c r="A124" s="14"/>
      <c r="B124" s="32"/>
      <c r="C124" s="17"/>
      <c r="D124" s="17"/>
    </row>
    <row r="125" spans="1:5" hidden="1" x14ac:dyDescent="0.3">
      <c r="A125" s="14"/>
      <c r="B125" s="24"/>
      <c r="C125" s="17"/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1:4" hidden="1" x14ac:dyDescent="0.3">
      <c r="A129" s="14"/>
      <c r="B129" s="24"/>
      <c r="C129" s="17"/>
      <c r="D129" s="17"/>
    </row>
    <row r="130" spans="1:4" hidden="1" x14ac:dyDescent="0.3">
      <c r="A130" s="14"/>
      <c r="B130" s="24"/>
      <c r="C130" s="17"/>
      <c r="D130" s="17"/>
    </row>
    <row r="131" spans="1:4" hidden="1" outlineLevel="1" x14ac:dyDescent="0.3">
      <c r="B131" s="33"/>
      <c r="D131" s="3" t="b">
        <f>D77=D78</f>
        <v>1</v>
      </c>
    </row>
    <row r="132" spans="1:4" hidden="1" collapsed="1" x14ac:dyDescent="0.3">
      <c r="B132" s="33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1:C91"/>
    <mergeCell ref="B101:C101"/>
    <mergeCell ref="B102:C102"/>
    <mergeCell ref="B108:C108"/>
    <mergeCell ref="B109:C109"/>
    <mergeCell ref="B110:C110"/>
    <mergeCell ref="B56:C56"/>
    <mergeCell ref="B77:C77"/>
    <mergeCell ref="B79:C79"/>
    <mergeCell ref="B80:C80"/>
    <mergeCell ref="B81:C81"/>
    <mergeCell ref="B90:C90"/>
    <mergeCell ref="B20:C20"/>
    <mergeCell ref="B21:C21"/>
    <mergeCell ref="B34:C34"/>
    <mergeCell ref="B35:C35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2024-04-17T07:44:07Z</dcterms:created>
  <dcterms:modified xsi:type="dcterms:W3CDTF">2024-04-17T07:44:09Z</dcterms:modified>
</cp:coreProperties>
</file>