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на сайт 2024 рік\на сайт\ЗОШ\"/>
    </mc:Choice>
  </mc:AlternateContent>
  <xr:revisionPtr revIDLastSave="0" documentId="13_ncr:1_{1D02A74D-9E15-404F-8A3C-1C305E90FF44}" xr6:coauthVersionLast="36" xr6:coauthVersionMax="36" xr10:uidLastSave="{00000000-0000-0000-0000-000000000000}"/>
  <bookViews>
    <workbookView xWindow="0" yWindow="0" windowWidth="28800" windowHeight="11325" xr2:uid="{AB91B44F-B038-4F97-97CB-49C4F2A0561B}"/>
  </bookViews>
  <sheets>
    <sheet name="Ліцей6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J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J22" i="3" s="1"/>
  <c r="F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J20" i="3" s="1"/>
  <c r="E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K17" i="3"/>
  <c r="M17" i="3" s="1"/>
  <c r="I17" i="3"/>
  <c r="F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K16" i="3"/>
  <c r="H16" i="3" s="1"/>
  <c r="E16" i="3" s="1"/>
  <c r="I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H14" i="3"/>
  <c r="E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K13" i="3"/>
  <c r="I13" i="3"/>
  <c r="F13" i="3" s="1"/>
  <c r="H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J12" i="3" s="1"/>
  <c r="F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K11" i="3"/>
  <c r="I11" i="3"/>
  <c r="H11" i="3"/>
  <c r="E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J10" i="3" s="1"/>
  <c r="F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E9" i="3"/>
  <c r="C123" i="2"/>
  <c r="C121" i="2"/>
  <c r="C119" i="2"/>
  <c r="C118" i="2" s="1"/>
  <c r="E118" i="2" s="1"/>
  <c r="D112" i="2"/>
  <c r="C103" i="2"/>
  <c r="E103" i="2" s="1"/>
  <c r="C92" i="2"/>
  <c r="E92" i="2" s="1"/>
  <c r="C82" i="2"/>
  <c r="E82" i="2" s="1"/>
  <c r="D77" i="2"/>
  <c r="D131" i="2" s="1"/>
  <c r="C57" i="2"/>
  <c r="E57" i="2" s="1"/>
  <c r="C51" i="2"/>
  <c r="E51" i="2" s="1"/>
  <c r="C45" i="2"/>
  <c r="E45" i="2" s="1"/>
  <c r="C36" i="2"/>
  <c r="E36" i="2" s="1"/>
  <c r="C23" i="2"/>
  <c r="C22" i="2"/>
  <c r="E22" i="2" s="1"/>
  <c r="C10" i="2"/>
  <c r="C8" i="2"/>
  <c r="E8" i="2" s="1"/>
  <c r="D6" i="2"/>
  <c r="D4" i="2"/>
  <c r="D73" i="2" s="1"/>
  <c r="E78" i="2" l="1"/>
  <c r="E5" i="2"/>
  <c r="J15" i="3"/>
  <c r="M16" i="3"/>
  <c r="Y27" i="3"/>
  <c r="AK27" i="3"/>
  <c r="AW27" i="3"/>
  <c r="E12" i="3"/>
  <c r="G12" i="3" s="1"/>
  <c r="E26" i="3"/>
  <c r="G26" i="3" s="1"/>
  <c r="P27" i="3"/>
  <c r="AB27" i="3"/>
  <c r="AN27" i="3"/>
  <c r="AZ27" i="3"/>
  <c r="G20" i="3"/>
  <c r="E24" i="3"/>
  <c r="G24" i="3" s="1"/>
  <c r="E22" i="3"/>
  <c r="G22" i="3" s="1"/>
  <c r="J13" i="3"/>
  <c r="E13" i="3"/>
  <c r="G13" i="3" s="1"/>
  <c r="J19" i="3"/>
  <c r="E19" i="3"/>
  <c r="G19" i="3" s="1"/>
  <c r="S27" i="3"/>
  <c r="AE27" i="3"/>
  <c r="AQ27" i="3"/>
  <c r="BC27" i="3"/>
  <c r="J11" i="3"/>
  <c r="F11" i="3"/>
  <c r="J14" i="3"/>
  <c r="F14" i="3"/>
  <c r="G14" i="3" s="1"/>
  <c r="J25" i="3"/>
  <c r="E25" i="3"/>
  <c r="G25" i="3" s="1"/>
  <c r="M18" i="3"/>
  <c r="M27" i="3" s="1"/>
  <c r="H18" i="3"/>
  <c r="I27" i="3"/>
  <c r="J9" i="3"/>
  <c r="F9" i="3"/>
  <c r="G9" i="3" s="1"/>
  <c r="V27" i="3"/>
  <c r="AH27" i="3"/>
  <c r="AT27" i="3"/>
  <c r="BF27" i="3"/>
  <c r="K27" i="3"/>
  <c r="J23" i="3"/>
  <c r="E23" i="3"/>
  <c r="G23" i="3" s="1"/>
  <c r="J16" i="3"/>
  <c r="F16" i="3"/>
  <c r="G16" i="3" s="1"/>
  <c r="G11" i="3"/>
  <c r="J21" i="3"/>
  <c r="E21" i="3"/>
  <c r="G21" i="3" s="1"/>
  <c r="E10" i="3"/>
  <c r="G10" i="3" s="1"/>
  <c r="E15" i="3"/>
  <c r="G15" i="3" s="1"/>
  <c r="H17" i="3"/>
  <c r="H27" i="3" s="1"/>
  <c r="E4" i="2"/>
  <c r="F27" i="3" l="1"/>
  <c r="J18" i="3"/>
  <c r="E18" i="3"/>
  <c r="G18" i="3" s="1"/>
  <c r="E17" i="3"/>
  <c r="G17" i="3" s="1"/>
  <c r="G27" i="3" s="1"/>
  <c r="J17" i="3"/>
  <c r="J27" i="3" l="1"/>
  <c r="E27" i="3"/>
</calcChain>
</file>

<file path=xl/sharedStrings.xml><?xml version="1.0" encoding="utf-8"?>
<sst xmlns="http://schemas.openxmlformats.org/spreadsheetml/2006/main" count="142" uniqueCount="87">
  <si>
    <t>Касові видатки Нововолинський ліцей №6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</si>
  <si>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</si>
  <si>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</si>
  <si>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</si>
  <si>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</si>
  <si>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02.2024</t>
  </si>
  <si>
    <t>грамоти / 03.2024</t>
  </si>
  <si>
    <t xml:space="preserve">Підписка </t>
  </si>
  <si>
    <t>Медикаменти</t>
  </si>
  <si>
    <t>Господарчі товари</t>
  </si>
  <si>
    <t>вікна ПВХ 2 шт./ 03.2024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</si>
  <si>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</si>
  <si>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</si>
  <si>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</si>
  <si>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</si>
  <si>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</si>
  <si>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</si>
  <si>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</si>
  <si>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</si>
  <si>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</si>
  <si>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</si>
  <si>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</si>
  <si>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</si>
  <si>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</si>
  <si>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</si>
  <si>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</si>
  <si>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</si>
  <si>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</si>
  <si>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</si>
  <si>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</si>
  <si>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</si>
  <si>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</si>
  <si>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</si>
  <si>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</si>
  <si>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</si>
  <si>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</si>
  <si>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</si>
  <si>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</si>
  <si>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>Ін. доступ до програмного забезпеч. "AR-Book" /02.2024</t>
  </si>
  <si>
    <t>моніторинг. та захист від шкідників / 02,03.2024</t>
  </si>
  <si>
    <t>тех. підтримка веб.рес. / 03.2024</t>
  </si>
  <si>
    <t>дослідж. Змивів та проб питн. Води / 03.2024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</si>
  <si>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</si>
  <si>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місяці 2024 р.</t>
  </si>
  <si>
    <t>на 01.04.2024 (04.04.24)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</si>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</sst>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B997871C-8587-4942-89A3-C96C3A97A6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8DD27-DD00-4AFE-830A-FE6231FF1612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4" customWidth="1"/>
    <col min="12" max="13" width="21.140625" style="140" customWidth="1"/>
    <col min="14" max="14" width="21.5703125" style="94" customWidth="1"/>
    <col min="15" max="16" width="21.140625" style="140" customWidth="1"/>
    <col min="17" max="17" width="21.5703125" style="94" hidden="1" customWidth="1"/>
    <col min="18" max="19" width="21.140625" style="140" hidden="1" customWidth="1"/>
    <col min="20" max="20" width="21.5703125" style="94" hidden="1" customWidth="1"/>
    <col min="21" max="22" width="21.140625" style="140" hidden="1" customWidth="1"/>
    <col min="23" max="23" width="21.5703125" style="94" hidden="1" customWidth="1"/>
    <col min="24" max="25" width="21.140625" style="140" hidden="1" customWidth="1"/>
    <col min="26" max="26" width="21.5703125" style="94" hidden="1" customWidth="1"/>
    <col min="27" max="28" width="21.140625" style="140" hidden="1" customWidth="1"/>
    <col min="29" max="29" width="21.5703125" style="94" hidden="1" customWidth="1"/>
    <col min="30" max="31" width="21.140625" style="140" hidden="1" customWidth="1"/>
    <col min="32" max="32" width="18.140625" style="94" customWidth="1"/>
    <col min="33" max="34" width="17.85546875" style="140" customWidth="1"/>
    <col min="35" max="35" width="20.5703125" style="140" customWidth="1"/>
    <col min="36" max="37" width="22.7109375" style="140" customWidth="1"/>
    <col min="38" max="38" width="21.140625" style="94" hidden="1" customWidth="1"/>
    <col min="39" max="40" width="20.85546875" style="140" hidden="1" customWidth="1"/>
    <col min="41" max="41" width="21.5703125" style="94" hidden="1" customWidth="1"/>
    <col min="42" max="43" width="21.140625" style="140" hidden="1" customWidth="1"/>
    <col min="44" max="44" width="21.5703125" style="94" hidden="1" customWidth="1"/>
    <col min="45" max="46" width="21.140625" style="140" hidden="1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2" style="94" hidden="1" customWidth="1"/>
    <col min="54" max="54" width="20" style="140" hidden="1" customWidth="1"/>
    <col min="55" max="55" width="18.28515625" style="140" hidden="1" customWidth="1"/>
    <col min="56" max="56" width="22" style="94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4" customWidth="1"/>
    <col min="62" max="64" width="18.140625" style="140" customWidth="1"/>
    <col min="65" max="66" width="14.28515625" style="94" customWidth="1"/>
    <col min="67" max="16384" width="9.140625" style="94"/>
  </cols>
  <sheetData>
    <row r="1" spans="1:65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I1" s="36"/>
      <c r="AJ1" s="37"/>
      <c r="AK1" s="37"/>
      <c r="AM1" s="36"/>
      <c r="AN1" s="36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G1" s="36"/>
      <c r="BH1" s="37"/>
      <c r="BJ1" s="36"/>
      <c r="BK1" s="36"/>
      <c r="BL1" s="37"/>
    </row>
    <row r="2" spans="1:65" s="38" customFormat="1" ht="12.75" customHeight="1" x14ac:dyDescent="0.35">
      <c r="A2" s="34"/>
      <c r="B2" s="39" t="s">
        <v>42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65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5" s="38" customFormat="1" ht="25.5" customHeight="1" x14ac:dyDescent="0.35">
      <c r="A4" s="34"/>
      <c r="B4" s="40" t="s">
        <v>43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65" s="34" customFormat="1" ht="18.75" customHeight="1" thickBot="1" x14ac:dyDescent="0.3">
      <c r="B5" s="42"/>
      <c r="C5" s="42"/>
      <c r="D5" s="42"/>
      <c r="E5" s="42"/>
      <c r="F5" s="42"/>
      <c r="G5" s="42"/>
      <c r="H5" s="42"/>
      <c r="I5" s="42"/>
      <c r="J5" s="42"/>
      <c r="K5" s="42"/>
      <c r="L5" s="43" t="s">
        <v>44</v>
      </c>
      <c r="N5" s="42"/>
      <c r="O5" s="43"/>
      <c r="Q5" s="42"/>
      <c r="T5" s="42"/>
      <c r="W5" s="42"/>
      <c r="Z5" s="42"/>
      <c r="AA5" s="43"/>
      <c r="AC5" s="42"/>
      <c r="AD5" s="43"/>
      <c r="AF5" s="42"/>
      <c r="AI5" s="42"/>
      <c r="AJ5" s="42"/>
      <c r="AK5" s="42"/>
      <c r="AL5" s="42"/>
      <c r="AO5" s="42"/>
      <c r="AR5" s="42"/>
      <c r="AU5" s="42"/>
      <c r="AX5" s="42"/>
      <c r="BA5" s="42"/>
      <c r="BD5" s="42"/>
      <c r="BG5" s="42"/>
      <c r="BH5" s="42"/>
      <c r="BI5" s="42"/>
      <c r="BK5" s="42"/>
      <c r="BL5" s="42"/>
      <c r="BM5" s="42"/>
    </row>
    <row r="6" spans="1:65" s="38" customFormat="1" ht="52.5" customHeight="1" thickBot="1" x14ac:dyDescent="0.3">
      <c r="A6" s="44" t="s">
        <v>45</v>
      </c>
      <c r="B6" s="45" t="s">
        <v>46</v>
      </c>
      <c r="C6" s="46" t="s">
        <v>47</v>
      </c>
      <c r="D6" s="47"/>
      <c r="E6" s="48" t="s">
        <v>48</v>
      </c>
      <c r="F6" s="49"/>
      <c r="G6" s="50"/>
      <c r="H6" s="48" t="s">
        <v>49</v>
      </c>
      <c r="I6" s="49"/>
      <c r="J6" s="50"/>
      <c r="K6" s="51" t="s">
        <v>50</v>
      </c>
      <c r="L6" s="52"/>
      <c r="M6" s="53"/>
      <c r="N6" s="51" t="s">
        <v>51</v>
      </c>
      <c r="O6" s="52"/>
      <c r="P6" s="53"/>
      <c r="Q6" s="51" t="s">
        <v>52</v>
      </c>
      <c r="R6" s="52"/>
      <c r="S6" s="53"/>
      <c r="T6" s="51" t="s">
        <v>53</v>
      </c>
      <c r="U6" s="52"/>
      <c r="V6" s="53"/>
      <c r="W6" s="51" t="s">
        <v>54</v>
      </c>
      <c r="X6" s="52"/>
      <c r="Y6" s="53"/>
      <c r="Z6" s="51" t="s">
        <v>55</v>
      </c>
      <c r="AA6" s="52"/>
      <c r="AB6" s="53"/>
      <c r="AC6" s="51" t="s">
        <v>56</v>
      </c>
      <c r="AD6" s="52"/>
      <c r="AE6" s="53"/>
      <c r="AF6" s="51" t="s">
        <v>57</v>
      </c>
      <c r="AG6" s="52"/>
      <c r="AH6" s="53"/>
      <c r="AI6" s="52" t="s">
        <v>58</v>
      </c>
      <c r="AJ6" s="52"/>
      <c r="AK6" s="53"/>
      <c r="AL6" s="51" t="s">
        <v>59</v>
      </c>
      <c r="AM6" s="52"/>
      <c r="AN6" s="53"/>
      <c r="AO6" s="51" t="s">
        <v>60</v>
      </c>
      <c r="AP6" s="52"/>
      <c r="AQ6" s="53"/>
      <c r="AR6" s="51" t="s">
        <v>61</v>
      </c>
      <c r="AS6" s="52"/>
      <c r="AT6" s="53"/>
      <c r="AU6" s="51" t="s">
        <v>62</v>
      </c>
      <c r="AV6" s="52"/>
      <c r="AW6" s="53"/>
      <c r="AX6" s="51" t="s">
        <v>63</v>
      </c>
      <c r="AY6" s="52"/>
      <c r="AZ6" s="53"/>
      <c r="BA6" s="54" t="s">
        <v>64</v>
      </c>
      <c r="BB6" s="55"/>
      <c r="BC6" s="56"/>
      <c r="BD6" s="54" t="s">
        <v>65</v>
      </c>
      <c r="BE6" s="55"/>
      <c r="BF6" s="56"/>
    </row>
    <row r="7" spans="1:65" s="38" customFormat="1" ht="49.5" customHeight="1" thickBot="1" x14ac:dyDescent="0.3">
      <c r="A7" s="57"/>
      <c r="B7" s="58"/>
      <c r="C7" s="59"/>
      <c r="D7" s="60"/>
      <c r="E7" s="61" t="s">
        <v>66</v>
      </c>
      <c r="F7" s="62" t="s">
        <v>67</v>
      </c>
      <c r="G7" s="63" t="s">
        <v>68</v>
      </c>
      <c r="H7" s="61" t="s">
        <v>66</v>
      </c>
      <c r="I7" s="62" t="s">
        <v>67</v>
      </c>
      <c r="J7" s="63" t="s">
        <v>68</v>
      </c>
      <c r="K7" s="64" t="s">
        <v>66</v>
      </c>
      <c r="L7" s="65" t="s">
        <v>67</v>
      </c>
      <c r="M7" s="66" t="s">
        <v>68</v>
      </c>
      <c r="N7" s="64" t="s">
        <v>66</v>
      </c>
      <c r="O7" s="65" t="s">
        <v>67</v>
      </c>
      <c r="P7" s="66" t="s">
        <v>68</v>
      </c>
      <c r="Q7" s="64" t="s">
        <v>66</v>
      </c>
      <c r="R7" s="65" t="s">
        <v>67</v>
      </c>
      <c r="S7" s="66" t="s">
        <v>68</v>
      </c>
      <c r="T7" s="64" t="s">
        <v>66</v>
      </c>
      <c r="U7" s="65" t="s">
        <v>67</v>
      </c>
      <c r="V7" s="66" t="s">
        <v>68</v>
      </c>
      <c r="W7" s="64" t="s">
        <v>66</v>
      </c>
      <c r="X7" s="65" t="s">
        <v>67</v>
      </c>
      <c r="Y7" s="66" t="s">
        <v>68</v>
      </c>
      <c r="Z7" s="64" t="s">
        <v>66</v>
      </c>
      <c r="AA7" s="65" t="s">
        <v>67</v>
      </c>
      <c r="AB7" s="66" t="s">
        <v>68</v>
      </c>
      <c r="AC7" s="64" t="s">
        <v>66</v>
      </c>
      <c r="AD7" s="65" t="s">
        <v>67</v>
      </c>
      <c r="AE7" s="66" t="s">
        <v>68</v>
      </c>
      <c r="AF7" s="64" t="s">
        <v>66</v>
      </c>
      <c r="AG7" s="65" t="s">
        <v>67</v>
      </c>
      <c r="AH7" s="66" t="s">
        <v>68</v>
      </c>
      <c r="AI7" s="64" t="s">
        <v>66</v>
      </c>
      <c r="AJ7" s="65" t="s">
        <v>67</v>
      </c>
      <c r="AK7" s="66" t="s">
        <v>68</v>
      </c>
      <c r="AL7" s="64" t="s">
        <v>66</v>
      </c>
      <c r="AM7" s="65" t="s">
        <v>67</v>
      </c>
      <c r="AN7" s="66" t="s">
        <v>68</v>
      </c>
      <c r="AO7" s="64" t="s">
        <v>66</v>
      </c>
      <c r="AP7" s="65" t="s">
        <v>67</v>
      </c>
      <c r="AQ7" s="66" t="s">
        <v>68</v>
      </c>
      <c r="AR7" s="64" t="s">
        <v>66</v>
      </c>
      <c r="AS7" s="65" t="s">
        <v>67</v>
      </c>
      <c r="AT7" s="66" t="s">
        <v>68</v>
      </c>
      <c r="AU7" s="64" t="s">
        <v>66</v>
      </c>
      <c r="AV7" s="65" t="s">
        <v>67</v>
      </c>
      <c r="AW7" s="66" t="s">
        <v>68</v>
      </c>
      <c r="AX7" s="64" t="s">
        <v>66</v>
      </c>
      <c r="AY7" s="65" t="s">
        <v>67</v>
      </c>
      <c r="AZ7" s="66" t="s">
        <v>68</v>
      </c>
      <c r="BA7" s="64" t="s">
        <v>66</v>
      </c>
      <c r="BB7" s="65" t="s">
        <v>67</v>
      </c>
      <c r="BC7" s="66" t="s">
        <v>68</v>
      </c>
      <c r="BD7" s="64" t="s">
        <v>66</v>
      </c>
      <c r="BE7" s="65" t="s">
        <v>67</v>
      </c>
      <c r="BF7" s="66" t="s">
        <v>68</v>
      </c>
    </row>
    <row r="8" spans="1:65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3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11</v>
      </c>
      <c r="AH8" s="77">
        <v>12</v>
      </c>
      <c r="AI8" s="78">
        <v>13</v>
      </c>
      <c r="AJ8" s="79">
        <v>14</v>
      </c>
      <c r="AK8" s="79">
        <v>15</v>
      </c>
      <c r="AL8" s="78">
        <v>16</v>
      </c>
      <c r="AM8" s="79">
        <v>17</v>
      </c>
      <c r="AN8" s="79">
        <v>18</v>
      </c>
      <c r="AO8" s="76">
        <v>10</v>
      </c>
      <c r="AP8" s="77">
        <v>9</v>
      </c>
      <c r="AQ8" s="77">
        <v>9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8">
        <v>19</v>
      </c>
      <c r="BB8" s="79">
        <v>20</v>
      </c>
      <c r="BC8" s="79">
        <v>21</v>
      </c>
      <c r="BD8" s="78">
        <v>19</v>
      </c>
      <c r="BE8" s="79">
        <v>20</v>
      </c>
      <c r="BF8" s="79">
        <v>21</v>
      </c>
    </row>
    <row r="9" spans="1:65" ht="18.75" customHeight="1" x14ac:dyDescent="0.2">
      <c r="A9" s="81" t="s">
        <v>86</v>
      </c>
      <c r="B9" s="133">
        <v>2111</v>
      </c>
      <c r="C9" s="82" t="s">
        <v>69</v>
      </c>
      <c r="D9" s="134"/>
      <c r="E9" s="83">
        <f>H9+AF9+AI9+AL9+AO9+AR9+AU9+AX9+BA9+BD9</f>
        <v>15271750</v>
      </c>
      <c r="F9" s="84">
        <f>I9+AG9+AJ9+AM9+AP9+AS9+AV9+AY9+BB9+BE9</f>
        <v>2139676.79</v>
      </c>
      <c r="G9" s="135">
        <f>E9-F9</f>
        <v>13132073.210000001</v>
      </c>
      <c r="H9" s="86">
        <f>K9+N9+Q9+T9+W9+Z9+AC9</f>
        <v>15271750</v>
      </c>
      <c r="I9" s="87">
        <f>L9+O9+R9+U9+X9+AA9+AD9</f>
        <v>2139676.79</v>
      </c>
      <c r="J9" s="88">
        <f>H9-I9</f>
        <v>13132073.210000001</v>
      </c>
      <c r="K9" s="89">
        <v>4588250</v>
      </c>
      <c r="L9" s="90">
        <v>799604.55</v>
      </c>
      <c r="M9" s="91">
        <f>K9-L9</f>
        <v>3788645.45</v>
      </c>
      <c r="N9" s="89">
        <v>10683500</v>
      </c>
      <c r="O9" s="90">
        <v>1340072.24</v>
      </c>
      <c r="P9" s="91">
        <f>N9-O9</f>
        <v>9343427.7599999998</v>
      </c>
      <c r="Q9" s="89">
        <v>0</v>
      </c>
      <c r="R9" s="90">
        <v>0</v>
      </c>
      <c r="S9" s="91">
        <f>Q9-R9</f>
        <v>0</v>
      </c>
      <c r="T9" s="89">
        <v>0</v>
      </c>
      <c r="U9" s="90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0</v>
      </c>
      <c r="AA9" s="90">
        <v>0</v>
      </c>
      <c r="AB9" s="91">
        <f>Z9-AA9</f>
        <v>0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90">
        <v>0</v>
      </c>
      <c r="AQ9" s="91">
        <f>AO9-AP9</f>
        <v>0</v>
      </c>
      <c r="AR9" s="89">
        <v>0</v>
      </c>
      <c r="AS9" s="90">
        <v>0</v>
      </c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94"/>
      <c r="BH9" s="94"/>
      <c r="BJ9" s="94"/>
      <c r="BK9" s="94"/>
      <c r="BL9" s="94"/>
    </row>
    <row r="10" spans="1:65" ht="18.75" customHeight="1" x14ac:dyDescent="0.2">
      <c r="A10" s="95"/>
      <c r="B10" s="96">
        <v>2120</v>
      </c>
      <c r="C10" s="97" t="s">
        <v>70</v>
      </c>
      <c r="D10" s="136"/>
      <c r="E10" s="98">
        <f t="shared" ref="E10:F26" si="0">H10+AF10+AI10+AL10+AO10+AR10+AU10+AX10+BA10+BD10</f>
        <v>3339930</v>
      </c>
      <c r="F10" s="99">
        <f t="shared" si="0"/>
        <v>458669.08</v>
      </c>
      <c r="G10" s="135">
        <f>E10-F10</f>
        <v>2881260.92</v>
      </c>
      <c r="H10" s="100">
        <f t="shared" ref="H10:I26" si="1">K10+N10+Q10+T10+W10+Z10+AC10</f>
        <v>3339930</v>
      </c>
      <c r="I10" s="101">
        <f t="shared" si="1"/>
        <v>458669.08</v>
      </c>
      <c r="J10" s="88">
        <f>H10-I10</f>
        <v>2881260.92</v>
      </c>
      <c r="K10" s="102">
        <v>1000230</v>
      </c>
      <c r="L10" s="103">
        <v>166456.09000000003</v>
      </c>
      <c r="M10" s="91">
        <f>K10-L10</f>
        <v>833773.90999999992</v>
      </c>
      <c r="N10" s="102">
        <v>2339700</v>
      </c>
      <c r="O10" s="103">
        <v>292212.99</v>
      </c>
      <c r="P10" s="91">
        <f>N10-O10</f>
        <v>2047487.01</v>
      </c>
      <c r="Q10" s="102">
        <v>0</v>
      </c>
      <c r="R10" s="103">
        <v>0</v>
      </c>
      <c r="S10" s="91">
        <f>Q10-R10</f>
        <v>0</v>
      </c>
      <c r="T10" s="102">
        <v>0</v>
      </c>
      <c r="U10" s="103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0</v>
      </c>
      <c r="AA10" s="103">
        <v>0</v>
      </c>
      <c r="AB10" s="91">
        <f>Z10-AA10</f>
        <v>0</v>
      </c>
      <c r="AC10" s="102">
        <v>0</v>
      </c>
      <c r="AD10" s="103">
        <v>0</v>
      </c>
      <c r="AE10" s="91">
        <f>AC10-AD10</f>
        <v>0</v>
      </c>
      <c r="AF10" s="102">
        <v>0</v>
      </c>
      <c r="AG10" s="103">
        <v>0</v>
      </c>
      <c r="AH10" s="91">
        <f>AF10-AG10</f>
        <v>0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>
        <v>0</v>
      </c>
      <c r="AQ10" s="91">
        <f>AO10-AP10</f>
        <v>0</v>
      </c>
      <c r="AR10" s="102">
        <v>0</v>
      </c>
      <c r="AS10" s="103">
        <v>0</v>
      </c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94"/>
      <c r="BH10" s="94"/>
      <c r="BJ10" s="94"/>
      <c r="BK10" s="94"/>
      <c r="BL10" s="94"/>
    </row>
    <row r="11" spans="1:65" ht="18.75" customHeight="1" x14ac:dyDescent="0.2">
      <c r="A11" s="95"/>
      <c r="B11" s="96">
        <v>2210</v>
      </c>
      <c r="C11" s="97" t="s">
        <v>2</v>
      </c>
      <c r="D11" s="136"/>
      <c r="E11" s="98">
        <f t="shared" si="0"/>
        <v>293051.16000000003</v>
      </c>
      <c r="F11" s="99">
        <f t="shared" si="0"/>
        <v>130660.62</v>
      </c>
      <c r="G11" s="135">
        <f t="shared" ref="G11:G26" si="2">E11-F11</f>
        <v>162390.54000000004</v>
      </c>
      <c r="H11" s="100">
        <f t="shared" si="1"/>
        <v>169430</v>
      </c>
      <c r="I11" s="101">
        <f t="shared" si="1"/>
        <v>32121.96</v>
      </c>
      <c r="J11" s="88">
        <f t="shared" ref="J11:J26" si="3">H11-I11</f>
        <v>137308.04</v>
      </c>
      <c r="K11" s="102">
        <f>170000-570</f>
        <v>169430</v>
      </c>
      <c r="L11" s="103">
        <v>32121.96</v>
      </c>
      <c r="M11" s="91">
        <f t="shared" ref="M11:M26" si="4">K11-L11</f>
        <v>137308.04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2">
        <v>0</v>
      </c>
      <c r="U11" s="103">
        <v>0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>
        <v>0</v>
      </c>
      <c r="AA11" s="103">
        <v>0</v>
      </c>
      <c r="AB11" s="91">
        <f t="shared" ref="AB11:AB26" si="9">Z11-AA11</f>
        <v>0</v>
      </c>
      <c r="AC11" s="102">
        <v>0</v>
      </c>
      <c r="AD11" s="103">
        <v>0</v>
      </c>
      <c r="AE11" s="91">
        <f t="shared" ref="AE11:AE26" si="10">AC11-AD11</f>
        <v>0</v>
      </c>
      <c r="AF11" s="102">
        <v>57625</v>
      </c>
      <c r="AG11" s="103">
        <v>32542.5</v>
      </c>
      <c r="AH11" s="91">
        <f t="shared" ref="AH11:AH26" si="11">AF11-AG11</f>
        <v>25082.5</v>
      </c>
      <c r="AI11" s="102">
        <v>65996.160000000003</v>
      </c>
      <c r="AJ11" s="103">
        <v>65996.160000000003</v>
      </c>
      <c r="AK11" s="91">
        <f t="shared" ref="AK11:AK26" si="12">AI11-AJ11</f>
        <v>0</v>
      </c>
      <c r="AL11" s="102">
        <v>0</v>
      </c>
      <c r="AM11" s="103">
        <v>0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0</v>
      </c>
      <c r="AS11" s="103">
        <v>0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94"/>
      <c r="BH11" s="94"/>
      <c r="BJ11" s="94"/>
      <c r="BK11" s="94"/>
      <c r="BL11" s="94"/>
    </row>
    <row r="12" spans="1:65" ht="18.75" customHeight="1" x14ac:dyDescent="0.2">
      <c r="A12" s="95"/>
      <c r="B12" s="96">
        <v>2220</v>
      </c>
      <c r="C12" s="106" t="s">
        <v>71</v>
      </c>
      <c r="D12" s="107"/>
      <c r="E12" s="98">
        <f t="shared" si="0"/>
        <v>5300</v>
      </c>
      <c r="F12" s="99">
        <f t="shared" si="0"/>
        <v>0</v>
      </c>
      <c r="G12" s="85">
        <f t="shared" si="2"/>
        <v>5300</v>
      </c>
      <c r="H12" s="100">
        <f t="shared" si="1"/>
        <v>5300</v>
      </c>
      <c r="I12" s="101">
        <f t="shared" si="1"/>
        <v>0</v>
      </c>
      <c r="J12" s="88">
        <f t="shared" si="3"/>
        <v>5300</v>
      </c>
      <c r="K12" s="102">
        <v>5300</v>
      </c>
      <c r="L12" s="108">
        <v>0</v>
      </c>
      <c r="M12" s="91">
        <f t="shared" si="4"/>
        <v>5300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2">
        <v>0</v>
      </c>
      <c r="U12" s="108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94"/>
      <c r="BH12" s="94"/>
      <c r="BJ12" s="94"/>
      <c r="BK12" s="94"/>
      <c r="BL12" s="94"/>
    </row>
    <row r="13" spans="1:65" ht="18.75" customHeight="1" x14ac:dyDescent="0.2">
      <c r="A13" s="95"/>
      <c r="B13" s="96">
        <v>2230</v>
      </c>
      <c r="C13" s="97" t="s">
        <v>72</v>
      </c>
      <c r="D13" s="136"/>
      <c r="E13" s="98">
        <f t="shared" si="0"/>
        <v>1032080</v>
      </c>
      <c r="F13" s="99">
        <f t="shared" si="0"/>
        <v>331280</v>
      </c>
      <c r="G13" s="135">
        <f t="shared" si="2"/>
        <v>700800</v>
      </c>
      <c r="H13" s="100">
        <f t="shared" si="1"/>
        <v>1032080</v>
      </c>
      <c r="I13" s="101">
        <f t="shared" si="1"/>
        <v>331280</v>
      </c>
      <c r="J13" s="88">
        <f t="shared" si="3"/>
        <v>700800</v>
      </c>
      <c r="K13" s="102">
        <f>615400+415520+1160</f>
        <v>1032080</v>
      </c>
      <c r="L13" s="103">
        <v>331280</v>
      </c>
      <c r="M13" s="91">
        <f t="shared" si="4"/>
        <v>700800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2">
        <v>0</v>
      </c>
      <c r="U13" s="103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>
        <v>0</v>
      </c>
      <c r="AG13" s="103">
        <v>0</v>
      </c>
      <c r="AH13" s="91">
        <f t="shared" si="11"/>
        <v>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94"/>
      <c r="BH13" s="94"/>
      <c r="BJ13" s="94"/>
      <c r="BK13" s="94"/>
      <c r="BL13" s="94"/>
    </row>
    <row r="14" spans="1:65" ht="18.75" customHeight="1" x14ac:dyDescent="0.2">
      <c r="A14" s="95"/>
      <c r="B14" s="96">
        <v>2240</v>
      </c>
      <c r="C14" s="97" t="s">
        <v>17</v>
      </c>
      <c r="D14" s="136"/>
      <c r="E14" s="98">
        <f t="shared" si="0"/>
        <v>158400</v>
      </c>
      <c r="F14" s="99">
        <f t="shared" si="0"/>
        <v>19540.88</v>
      </c>
      <c r="G14" s="135">
        <f t="shared" si="2"/>
        <v>138859.12</v>
      </c>
      <c r="H14" s="100">
        <f t="shared" si="1"/>
        <v>158400</v>
      </c>
      <c r="I14" s="101">
        <f t="shared" si="1"/>
        <v>19540.88</v>
      </c>
      <c r="J14" s="88">
        <f t="shared" si="3"/>
        <v>138859.12</v>
      </c>
      <c r="K14" s="102">
        <v>158400</v>
      </c>
      <c r="L14" s="103">
        <v>19540.88</v>
      </c>
      <c r="M14" s="91">
        <f t="shared" si="4"/>
        <v>138859.12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2">
        <v>0</v>
      </c>
      <c r="U14" s="103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0</v>
      </c>
      <c r="AJ14" s="103">
        <v>0</v>
      </c>
      <c r="AK14" s="91">
        <f t="shared" si="12"/>
        <v>0</v>
      </c>
      <c r="AL14" s="102">
        <v>0</v>
      </c>
      <c r="AM14" s="103">
        <v>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94"/>
      <c r="BH14" s="94"/>
      <c r="BJ14" s="94"/>
      <c r="BK14" s="94"/>
      <c r="BL14" s="94"/>
    </row>
    <row r="15" spans="1:65" ht="18.75" customHeight="1" x14ac:dyDescent="0.2">
      <c r="A15" s="95"/>
      <c r="B15" s="96">
        <v>2250</v>
      </c>
      <c r="C15" s="97" t="s">
        <v>73</v>
      </c>
      <c r="D15" s="136"/>
      <c r="E15" s="98">
        <f t="shared" si="0"/>
        <v>19000</v>
      </c>
      <c r="F15" s="99">
        <f t="shared" si="0"/>
        <v>5038.1000000000004</v>
      </c>
      <c r="G15" s="135">
        <f t="shared" si="2"/>
        <v>13961.9</v>
      </c>
      <c r="H15" s="100">
        <f t="shared" si="1"/>
        <v>19000</v>
      </c>
      <c r="I15" s="101">
        <f t="shared" si="1"/>
        <v>5038.1000000000004</v>
      </c>
      <c r="J15" s="88">
        <f t="shared" si="3"/>
        <v>13961.9</v>
      </c>
      <c r="K15" s="102">
        <v>19000</v>
      </c>
      <c r="L15" s="103">
        <v>5038.1000000000004</v>
      </c>
      <c r="M15" s="91">
        <f t="shared" si="4"/>
        <v>13961.9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2">
        <v>0</v>
      </c>
      <c r="U15" s="103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94"/>
      <c r="BH15" s="94"/>
      <c r="BJ15" s="94"/>
      <c r="BK15" s="94"/>
      <c r="BL15" s="94"/>
    </row>
    <row r="16" spans="1:65" ht="18.75" customHeight="1" x14ac:dyDescent="0.2">
      <c r="A16" s="95"/>
      <c r="B16" s="96">
        <v>2271</v>
      </c>
      <c r="C16" s="97" t="s">
        <v>74</v>
      </c>
      <c r="D16" s="136"/>
      <c r="E16" s="98">
        <f t="shared" si="0"/>
        <v>2832780</v>
      </c>
      <c r="F16" s="99">
        <f t="shared" si="0"/>
        <v>1059701.53</v>
      </c>
      <c r="G16" s="135">
        <f t="shared" si="2"/>
        <v>1773078.47</v>
      </c>
      <c r="H16" s="100">
        <f t="shared" si="1"/>
        <v>2822780</v>
      </c>
      <c r="I16" s="101">
        <f t="shared" si="1"/>
        <v>1059701.53</v>
      </c>
      <c r="J16" s="88">
        <f t="shared" si="3"/>
        <v>1763078.47</v>
      </c>
      <c r="K16" s="102">
        <f>2603500+219280</f>
        <v>2822780</v>
      </c>
      <c r="L16" s="103">
        <v>1059701.53</v>
      </c>
      <c r="M16" s="91">
        <f t="shared" si="4"/>
        <v>1763078.47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2">
        <v>0</v>
      </c>
      <c r="U16" s="103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10000</v>
      </c>
      <c r="AG16" s="103">
        <v>0</v>
      </c>
      <c r="AH16" s="91">
        <f t="shared" si="11"/>
        <v>10000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94"/>
      <c r="BH16" s="94"/>
      <c r="BJ16" s="94"/>
      <c r="BK16" s="94"/>
      <c r="BL16" s="94"/>
    </row>
    <row r="17" spans="1:64" ht="18.75" customHeight="1" x14ac:dyDescent="0.2">
      <c r="A17" s="95"/>
      <c r="B17" s="96">
        <v>2272</v>
      </c>
      <c r="C17" s="97" t="s">
        <v>75</v>
      </c>
      <c r="D17" s="136"/>
      <c r="E17" s="98">
        <f t="shared" si="0"/>
        <v>249400</v>
      </c>
      <c r="F17" s="99">
        <f t="shared" si="0"/>
        <v>133701.69</v>
      </c>
      <c r="G17" s="135">
        <f t="shared" si="2"/>
        <v>115698.31</v>
      </c>
      <c r="H17" s="100">
        <f t="shared" si="1"/>
        <v>223600</v>
      </c>
      <c r="I17" s="101">
        <f t="shared" si="1"/>
        <v>108764.65</v>
      </c>
      <c r="J17" s="88">
        <f t="shared" si="3"/>
        <v>114835.35</v>
      </c>
      <c r="K17" s="102">
        <f>131600+92000</f>
        <v>223600</v>
      </c>
      <c r="L17" s="103">
        <v>108764.65</v>
      </c>
      <c r="M17" s="91">
        <f t="shared" si="4"/>
        <v>114835.35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2">
        <v>0</v>
      </c>
      <c r="U17" s="103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25800</v>
      </c>
      <c r="AG17" s="103">
        <v>24937.040000000001</v>
      </c>
      <c r="AH17" s="91">
        <f t="shared" si="11"/>
        <v>862.95999999999913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94"/>
      <c r="BH17" s="94"/>
      <c r="BJ17" s="94"/>
      <c r="BK17" s="94"/>
      <c r="BL17" s="94"/>
    </row>
    <row r="18" spans="1:64" ht="18.75" customHeight="1" x14ac:dyDescent="0.2">
      <c r="A18" s="95"/>
      <c r="B18" s="96">
        <v>2273</v>
      </c>
      <c r="C18" s="97" t="s">
        <v>76</v>
      </c>
      <c r="D18" s="136"/>
      <c r="E18" s="98">
        <f t="shared" si="0"/>
        <v>449900</v>
      </c>
      <c r="F18" s="99">
        <f t="shared" si="0"/>
        <v>153828.45000000001</v>
      </c>
      <c r="G18" s="135">
        <f t="shared" si="2"/>
        <v>296071.55</v>
      </c>
      <c r="H18" s="100">
        <f t="shared" si="1"/>
        <v>446600</v>
      </c>
      <c r="I18" s="101">
        <f t="shared" si="1"/>
        <v>153828.45000000001</v>
      </c>
      <c r="J18" s="88">
        <f t="shared" si="3"/>
        <v>292771.55</v>
      </c>
      <c r="K18" s="102">
        <f>426800+19350+450</f>
        <v>446600</v>
      </c>
      <c r="L18" s="103">
        <v>153828.45000000001</v>
      </c>
      <c r="M18" s="91">
        <f t="shared" si="4"/>
        <v>292771.55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2">
        <v>0</v>
      </c>
      <c r="U18" s="103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>
        <v>3300</v>
      </c>
      <c r="AG18" s="103">
        <v>0</v>
      </c>
      <c r="AH18" s="91">
        <f t="shared" si="11"/>
        <v>3300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94"/>
      <c r="BH18" s="94"/>
      <c r="BJ18" s="94"/>
      <c r="BK18" s="94"/>
      <c r="BL18" s="94"/>
    </row>
    <row r="19" spans="1:64" ht="18.75" customHeight="1" x14ac:dyDescent="0.2">
      <c r="A19" s="95"/>
      <c r="B19" s="96">
        <v>2274</v>
      </c>
      <c r="C19" s="97" t="s">
        <v>77</v>
      </c>
      <c r="D19" s="136"/>
      <c r="E19" s="98">
        <f t="shared" si="0"/>
        <v>0</v>
      </c>
      <c r="F19" s="99">
        <f t="shared" si="0"/>
        <v>0</v>
      </c>
      <c r="G19" s="135">
        <f t="shared" si="2"/>
        <v>0</v>
      </c>
      <c r="H19" s="100">
        <f t="shared" si="1"/>
        <v>0</v>
      </c>
      <c r="I19" s="101">
        <f t="shared" si="1"/>
        <v>0</v>
      </c>
      <c r="J19" s="88">
        <f t="shared" si="3"/>
        <v>0</v>
      </c>
      <c r="K19" s="102">
        <v>0</v>
      </c>
      <c r="L19" s="103">
        <v>0</v>
      </c>
      <c r="M19" s="91">
        <f t="shared" si="4"/>
        <v>0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2">
        <v>0</v>
      </c>
      <c r="U19" s="103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94"/>
      <c r="BH19" s="94"/>
      <c r="BJ19" s="94"/>
      <c r="BK19" s="94"/>
      <c r="BL19" s="94"/>
    </row>
    <row r="20" spans="1:64" ht="18.75" customHeight="1" x14ac:dyDescent="0.2">
      <c r="A20" s="95"/>
      <c r="B20" s="96">
        <v>2275</v>
      </c>
      <c r="C20" s="97" t="s">
        <v>78</v>
      </c>
      <c r="D20" s="136"/>
      <c r="E20" s="98">
        <f t="shared" si="0"/>
        <v>12550</v>
      </c>
      <c r="F20" s="99">
        <f t="shared" si="0"/>
        <v>2788.8</v>
      </c>
      <c r="G20" s="135">
        <f t="shared" si="2"/>
        <v>9761.2000000000007</v>
      </c>
      <c r="H20" s="100">
        <f t="shared" si="1"/>
        <v>12550</v>
      </c>
      <c r="I20" s="101">
        <f t="shared" si="1"/>
        <v>2788.8</v>
      </c>
      <c r="J20" s="88">
        <f t="shared" si="3"/>
        <v>9761.2000000000007</v>
      </c>
      <c r="K20" s="102">
        <v>12550</v>
      </c>
      <c r="L20" s="103">
        <v>2788.8</v>
      </c>
      <c r="M20" s="91">
        <f t="shared" si="4"/>
        <v>9761.2000000000007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2">
        <v>0</v>
      </c>
      <c r="U20" s="103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94"/>
      <c r="BH20" s="94"/>
      <c r="BJ20" s="94"/>
      <c r="BK20" s="94"/>
      <c r="BL20" s="94"/>
    </row>
    <row r="21" spans="1:64" ht="18.75" customHeight="1" x14ac:dyDescent="0.2">
      <c r="A21" s="95"/>
      <c r="B21" s="96">
        <v>2282</v>
      </c>
      <c r="C21" s="97" t="s">
        <v>79</v>
      </c>
      <c r="D21" s="136"/>
      <c r="E21" s="98">
        <f t="shared" si="0"/>
        <v>570</v>
      </c>
      <c r="F21" s="99">
        <f t="shared" si="0"/>
        <v>570</v>
      </c>
      <c r="G21" s="135">
        <f t="shared" si="2"/>
        <v>0</v>
      </c>
      <c r="H21" s="100">
        <f t="shared" si="1"/>
        <v>570</v>
      </c>
      <c r="I21" s="101">
        <f t="shared" si="1"/>
        <v>570</v>
      </c>
      <c r="J21" s="88">
        <f t="shared" si="3"/>
        <v>0</v>
      </c>
      <c r="K21" s="102">
        <v>570</v>
      </c>
      <c r="L21" s="103">
        <v>570</v>
      </c>
      <c r="M21" s="91">
        <f t="shared" si="4"/>
        <v>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2">
        <v>0</v>
      </c>
      <c r="U21" s="103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0</v>
      </c>
      <c r="AJ21" s="103">
        <v>0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94"/>
      <c r="BH21" s="94"/>
      <c r="BJ21" s="94"/>
      <c r="BK21" s="94"/>
      <c r="BL21" s="94"/>
    </row>
    <row r="22" spans="1:64" ht="18.75" customHeight="1" x14ac:dyDescent="0.2">
      <c r="A22" s="95"/>
      <c r="B22" s="96">
        <v>2730</v>
      </c>
      <c r="C22" s="97" t="s">
        <v>80</v>
      </c>
      <c r="D22" s="136"/>
      <c r="E22" s="98">
        <f t="shared" si="0"/>
        <v>14500</v>
      </c>
      <c r="F22" s="99">
        <f t="shared" si="0"/>
        <v>1500</v>
      </c>
      <c r="G22" s="135">
        <f t="shared" si="2"/>
        <v>13000</v>
      </c>
      <c r="H22" s="100">
        <f t="shared" si="1"/>
        <v>14500</v>
      </c>
      <c r="I22" s="101">
        <f t="shared" si="1"/>
        <v>1500</v>
      </c>
      <c r="J22" s="88">
        <f t="shared" si="3"/>
        <v>13000</v>
      </c>
      <c r="K22" s="102">
        <v>14500</v>
      </c>
      <c r="L22" s="103">
        <v>1500</v>
      </c>
      <c r="M22" s="91">
        <f t="shared" si="4"/>
        <v>13000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2">
        <v>0</v>
      </c>
      <c r="U22" s="103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94"/>
      <c r="BH22" s="94"/>
      <c r="BJ22" s="94"/>
      <c r="BK22" s="94"/>
      <c r="BL22" s="94"/>
    </row>
    <row r="23" spans="1:64" ht="18.75" customHeight="1" x14ac:dyDescent="0.2">
      <c r="A23" s="95"/>
      <c r="B23" s="96">
        <v>2800</v>
      </c>
      <c r="C23" s="97" t="s">
        <v>81</v>
      </c>
      <c r="D23" s="136"/>
      <c r="E23" s="98">
        <f t="shared" si="0"/>
        <v>0</v>
      </c>
      <c r="F23" s="99">
        <f t="shared" si="0"/>
        <v>0</v>
      </c>
      <c r="G23" s="135">
        <f t="shared" si="2"/>
        <v>0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2">
        <v>0</v>
      </c>
      <c r="U23" s="103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>
        <v>0</v>
      </c>
      <c r="AG23" s="103">
        <v>0</v>
      </c>
      <c r="AH23" s="91">
        <f t="shared" si="11"/>
        <v>0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94"/>
      <c r="BH23" s="94"/>
      <c r="BJ23" s="94"/>
      <c r="BK23" s="94"/>
      <c r="BL23" s="94"/>
    </row>
    <row r="24" spans="1:64" ht="18.75" customHeight="1" x14ac:dyDescent="0.2">
      <c r="A24" s="95"/>
      <c r="B24" s="96">
        <v>3110</v>
      </c>
      <c r="C24" s="97" t="s">
        <v>82</v>
      </c>
      <c r="D24" s="136"/>
      <c r="E24" s="98">
        <f t="shared" si="0"/>
        <v>53124</v>
      </c>
      <c r="F24" s="99">
        <f t="shared" si="0"/>
        <v>53124</v>
      </c>
      <c r="G24" s="135">
        <f t="shared" si="2"/>
        <v>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2">
        <v>0</v>
      </c>
      <c r="U24" s="103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0</v>
      </c>
      <c r="AG24" s="103">
        <v>0</v>
      </c>
      <c r="AH24" s="91">
        <f t="shared" si="11"/>
        <v>0</v>
      </c>
      <c r="AI24" s="102">
        <v>53124</v>
      </c>
      <c r="AJ24" s="103">
        <v>53124</v>
      </c>
      <c r="AK24" s="91">
        <f t="shared" si="12"/>
        <v>0</v>
      </c>
      <c r="AL24" s="102">
        <v>0</v>
      </c>
      <c r="AM24" s="103">
        <v>0</v>
      </c>
      <c r="AN24" s="91">
        <f t="shared" si="13"/>
        <v>0</v>
      </c>
      <c r="AO24" s="102">
        <v>0</v>
      </c>
      <c r="AP24" s="103">
        <v>0</v>
      </c>
      <c r="AQ24" s="91">
        <f t="shared" si="14"/>
        <v>0</v>
      </c>
      <c r="AR24" s="102">
        <v>0</v>
      </c>
      <c r="AS24" s="103">
        <v>0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94"/>
      <c r="BH24" s="94"/>
      <c r="BJ24" s="94"/>
      <c r="BK24" s="94"/>
      <c r="BL24" s="94"/>
    </row>
    <row r="25" spans="1:64" ht="18.75" customHeight="1" x14ac:dyDescent="0.2">
      <c r="A25" s="95"/>
      <c r="B25" s="110">
        <v>3132</v>
      </c>
      <c r="C25" s="97" t="s">
        <v>83</v>
      </c>
      <c r="D25" s="136"/>
      <c r="E25" s="98">
        <f t="shared" si="0"/>
        <v>0</v>
      </c>
      <c r="F25" s="99">
        <f t="shared" si="0"/>
        <v>0</v>
      </c>
      <c r="G25" s="135">
        <f t="shared" si="2"/>
        <v>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2">
        <v>0</v>
      </c>
      <c r="U25" s="108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0</v>
      </c>
      <c r="AM25" s="108">
        <v>0</v>
      </c>
      <c r="AN25" s="91">
        <f t="shared" si="13"/>
        <v>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94"/>
      <c r="BH25" s="94"/>
      <c r="BJ25" s="94"/>
      <c r="BK25" s="94"/>
      <c r="BL25" s="94"/>
    </row>
    <row r="26" spans="1:64" ht="18.75" customHeight="1" thickBot="1" x14ac:dyDescent="0.25">
      <c r="A26" s="111"/>
      <c r="B26" s="110">
        <v>3142</v>
      </c>
      <c r="C26" s="112" t="s">
        <v>84</v>
      </c>
      <c r="D26" s="137"/>
      <c r="E26" s="113">
        <f t="shared" si="0"/>
        <v>0</v>
      </c>
      <c r="F26" s="114">
        <f t="shared" si="0"/>
        <v>0</v>
      </c>
      <c r="G26" s="135">
        <f t="shared" si="2"/>
        <v>0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7">
        <v>0</v>
      </c>
      <c r="U26" s="118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0</v>
      </c>
      <c r="BB26" s="118">
        <v>0</v>
      </c>
      <c r="BC26" s="91">
        <f t="shared" si="18"/>
        <v>0</v>
      </c>
      <c r="BD26" s="117">
        <v>0</v>
      </c>
      <c r="BE26" s="118">
        <v>0</v>
      </c>
      <c r="BF26" s="91">
        <f t="shared" si="19"/>
        <v>0</v>
      </c>
      <c r="BG26" s="94"/>
      <c r="BH26" s="94"/>
      <c r="BJ26" s="94"/>
      <c r="BK26" s="94"/>
      <c r="BL26" s="94"/>
    </row>
    <row r="27" spans="1:64" ht="18.75" customHeight="1" thickBot="1" x14ac:dyDescent="0.25">
      <c r="A27" s="121" t="s">
        <v>85</v>
      </c>
      <c r="B27" s="122"/>
      <c r="C27" s="122"/>
      <c r="D27" s="138"/>
      <c r="E27" s="123">
        <f t="shared" ref="E27:BB27" si="20">SUM(E9:E26)</f>
        <v>23732335.16</v>
      </c>
      <c r="F27" s="124">
        <f t="shared" si="20"/>
        <v>4490079.9400000004</v>
      </c>
      <c r="G27" s="125">
        <f t="shared" si="20"/>
        <v>19242255.219999999</v>
      </c>
      <c r="H27" s="126">
        <f t="shared" si="20"/>
        <v>23516490</v>
      </c>
      <c r="I27" s="127">
        <f t="shared" si="20"/>
        <v>4313480.2399999993</v>
      </c>
      <c r="J27" s="128">
        <f t="shared" si="20"/>
        <v>19203009.760000002</v>
      </c>
      <c r="K27" s="126">
        <f t="shared" si="20"/>
        <v>10493290</v>
      </c>
      <c r="L27" s="130">
        <f t="shared" si="20"/>
        <v>2681195.0100000002</v>
      </c>
      <c r="M27" s="131">
        <f t="shared" si="20"/>
        <v>7812094.9900000002</v>
      </c>
      <c r="N27" s="126">
        <f t="shared" si="20"/>
        <v>13023200</v>
      </c>
      <c r="O27" s="130">
        <f t="shared" si="20"/>
        <v>1632285.23</v>
      </c>
      <c r="P27" s="131">
        <f t="shared" si="20"/>
        <v>11390914.77</v>
      </c>
      <c r="Q27" s="126">
        <f t="shared" si="20"/>
        <v>0</v>
      </c>
      <c r="R27" s="130">
        <f t="shared" si="20"/>
        <v>0</v>
      </c>
      <c r="S27" s="131">
        <f t="shared" si="20"/>
        <v>0</v>
      </c>
      <c r="T27" s="139">
        <f t="shared" ref="T27:AB27" si="21">SUM(T9:T26)</f>
        <v>0</v>
      </c>
      <c r="U27" s="132">
        <f t="shared" si="21"/>
        <v>0</v>
      </c>
      <c r="V27" s="131">
        <f t="shared" si="21"/>
        <v>0</v>
      </c>
      <c r="W27" s="139">
        <f t="shared" si="21"/>
        <v>0</v>
      </c>
      <c r="X27" s="132">
        <f t="shared" si="21"/>
        <v>0</v>
      </c>
      <c r="Y27" s="131">
        <f t="shared" si="21"/>
        <v>0</v>
      </c>
      <c r="Z27" s="126">
        <f t="shared" si="21"/>
        <v>0</v>
      </c>
      <c r="AA27" s="130">
        <f t="shared" si="21"/>
        <v>0</v>
      </c>
      <c r="AB27" s="131">
        <f t="shared" si="21"/>
        <v>0</v>
      </c>
      <c r="AC27" s="126">
        <f t="shared" si="20"/>
        <v>0</v>
      </c>
      <c r="AD27" s="130">
        <f t="shared" si="20"/>
        <v>0</v>
      </c>
      <c r="AE27" s="131">
        <f t="shared" si="20"/>
        <v>0</v>
      </c>
      <c r="AF27" s="126">
        <f t="shared" si="20"/>
        <v>96725</v>
      </c>
      <c r="AG27" s="130">
        <f t="shared" si="20"/>
        <v>57479.54</v>
      </c>
      <c r="AH27" s="131">
        <f t="shared" si="20"/>
        <v>39245.46</v>
      </c>
      <c r="AI27" s="129">
        <f t="shared" si="20"/>
        <v>119120.16</v>
      </c>
      <c r="AJ27" s="130">
        <f t="shared" si="20"/>
        <v>119120.16</v>
      </c>
      <c r="AK27" s="131">
        <f t="shared" si="20"/>
        <v>0</v>
      </c>
      <c r="AL27" s="126">
        <f t="shared" si="20"/>
        <v>0</v>
      </c>
      <c r="AM27" s="130">
        <f t="shared" si="20"/>
        <v>0</v>
      </c>
      <c r="AN27" s="131">
        <f t="shared" si="20"/>
        <v>0</v>
      </c>
      <c r="AO27" s="126">
        <f t="shared" ref="AO27:AT27" si="22">SUM(AO9:AO26)</f>
        <v>0</v>
      </c>
      <c r="AP27" s="130">
        <f t="shared" si="22"/>
        <v>0</v>
      </c>
      <c r="AQ27" s="131">
        <f t="shared" si="22"/>
        <v>0</v>
      </c>
      <c r="AR27" s="126">
        <f t="shared" si="22"/>
        <v>0</v>
      </c>
      <c r="AS27" s="130">
        <f t="shared" si="22"/>
        <v>0</v>
      </c>
      <c r="AT27" s="131">
        <f t="shared" si="22"/>
        <v>0</v>
      </c>
      <c r="AU27" s="126">
        <f t="shared" si="20"/>
        <v>0</v>
      </c>
      <c r="AV27" s="130">
        <f t="shared" si="20"/>
        <v>0</v>
      </c>
      <c r="AW27" s="131">
        <f t="shared" si="20"/>
        <v>0</v>
      </c>
      <c r="AX27" s="126">
        <f t="shared" si="20"/>
        <v>0</v>
      </c>
      <c r="AY27" s="130">
        <f t="shared" si="20"/>
        <v>0</v>
      </c>
      <c r="AZ27" s="131">
        <f t="shared" si="20"/>
        <v>0</v>
      </c>
      <c r="BA27" s="126">
        <f t="shared" si="20"/>
        <v>0</v>
      </c>
      <c r="BB27" s="130">
        <f t="shared" si="20"/>
        <v>0</v>
      </c>
      <c r="BC27" s="131">
        <f>SUM(BC9:BC25)</f>
        <v>0</v>
      </c>
      <c r="BD27" s="126">
        <f>SUM(BD9:BD26)</f>
        <v>0</v>
      </c>
      <c r="BE27" s="130">
        <f>SUM(BE9:BE26)</f>
        <v>0</v>
      </c>
      <c r="BF27" s="131">
        <f>SUM(BF9:BF25)</f>
        <v>0</v>
      </c>
      <c r="BG27" s="94"/>
      <c r="BH27" s="94"/>
      <c r="BJ27" s="94"/>
      <c r="BK27" s="94"/>
      <c r="BL27" s="94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5C321-32CD-477A-BEBF-9A13A6BB66B6}">
  <sheetPr codeName="Лист9">
    <pageSetUpPr fitToPage="1"/>
  </sheetPr>
  <dimension ref="A1:O132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140625" style="2" hidden="1" customWidth="1" outlineLevel="1"/>
    <col min="6" max="6" width="11.42578125" style="2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Ліцей6!B4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SUM(D6:D56)</f>
        <v>32121.96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Ліцей6!I11</f>
        <v>32121.96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1967.96</f>
        <v>1967.96</v>
      </c>
      <c r="E6" s="8"/>
      <c r="F6" s="8"/>
      <c r="G6" s="8"/>
      <c r="I6" s="8"/>
      <c r="J6" s="8"/>
      <c r="K6" s="8"/>
      <c r="M6" s="8"/>
      <c r="N6" s="8"/>
      <c r="O6" s="8"/>
    </row>
    <row r="7" spans="1:15" ht="18" customHeight="1" x14ac:dyDescent="0.3">
      <c r="A7" s="11">
        <v>2210.1999999999998</v>
      </c>
      <c r="B7" s="12" t="s">
        <v>4</v>
      </c>
      <c r="C7" s="12"/>
      <c r="D7" s="13">
        <v>11564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11564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11200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7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8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2210.5</v>
      </c>
      <c r="B21" s="12" t="s">
        <v>9</v>
      </c>
      <c r="C21" s="12"/>
      <c r="D21" s="13">
        <v>18590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SUM(C23:C33)</f>
        <v>18590</v>
      </c>
      <c r="D22" s="17"/>
      <c r="E22" s="18">
        <f>D21-C22</f>
        <v>0</v>
      </c>
    </row>
    <row r="23" spans="1:15" collapsed="1" x14ac:dyDescent="0.3">
      <c r="A23" s="11">
        <v>508</v>
      </c>
      <c r="B23" s="20" t="s">
        <v>10</v>
      </c>
      <c r="C23" s="17">
        <f>18590</f>
        <v>18590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t="17.25" hidden="1" customHeight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t="19.5" hidden="1" customHeight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5" hidden="1" customHeight="1" x14ac:dyDescent="0.3">
      <c r="A33" s="11"/>
      <c r="B33" s="21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>
        <v>2210.6</v>
      </c>
      <c r="B34" s="12" t="s">
        <v>11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>
        <v>2210.6999999999998</v>
      </c>
      <c r="B35" s="12" t="s">
        <v>12</v>
      </c>
      <c r="C35" s="12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outlineLevel="1" x14ac:dyDescent="0.3">
      <c r="A36" s="14"/>
      <c r="B36" s="15"/>
      <c r="C36" s="16">
        <f>SUM(C37:C43)</f>
        <v>0</v>
      </c>
      <c r="D36" s="17"/>
      <c r="E36" s="18">
        <f>D35-C36</f>
        <v>0</v>
      </c>
    </row>
    <row r="37" spans="1:15" hidden="1" collapsed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1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>
        <v>2210.8000000000002</v>
      </c>
      <c r="B44" s="12" t="s">
        <v>13</v>
      </c>
      <c r="C44" s="12"/>
      <c r="D44" s="13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0</v>
      </c>
      <c r="D45" s="22"/>
      <c r="E45" s="18">
        <f>D44-C45</f>
        <v>0</v>
      </c>
    </row>
    <row r="46" spans="1:15" hidden="1" collapsed="1" x14ac:dyDescent="0.3">
      <c r="A46" s="11"/>
      <c r="B46" s="20"/>
      <c r="C46" s="17"/>
      <c r="D46" s="22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22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22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22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>
        <v>2210.9</v>
      </c>
      <c r="B50" s="12" t="s">
        <v>14</v>
      </c>
      <c r="C50" s="12"/>
      <c r="D50" s="13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SUM(C52:C55)</f>
        <v>0</v>
      </c>
      <c r="D51" s="17"/>
      <c r="E51" s="18">
        <f>D50-C51</f>
        <v>0</v>
      </c>
    </row>
    <row r="52" spans="1:15" hidden="1" collapsed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1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>
        <v>2211.9</v>
      </c>
      <c r="B56" s="12" t="s">
        <v>15</v>
      </c>
      <c r="C56" s="12"/>
      <c r="D56" s="13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outlineLevel="1" x14ac:dyDescent="0.3">
      <c r="A57" s="14"/>
      <c r="B57" s="15"/>
      <c r="C57" s="16">
        <f>SUM(C58:C72)</f>
        <v>0</v>
      </c>
      <c r="D57" s="17"/>
      <c r="E57" s="18">
        <f>D56-C57</f>
        <v>0</v>
      </c>
    </row>
    <row r="58" spans="1:15" hidden="1" collapsed="1" x14ac:dyDescent="0.3">
      <c r="A58" s="11"/>
      <c r="B58" s="23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4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t="18" hidden="1" customHeight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t="18" hidden="1" customHeight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4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outlineLevel="1" x14ac:dyDescent="0.3">
      <c r="A73" s="8"/>
      <c r="B73" s="25"/>
      <c r="D73" s="3" t="b">
        <f>D4=D5</f>
        <v>1</v>
      </c>
      <c r="E73" s="8"/>
      <c r="F73" s="8"/>
      <c r="G73" s="8"/>
      <c r="I73" s="8"/>
      <c r="J73" s="8"/>
      <c r="K73" s="8"/>
      <c r="M73" s="8"/>
      <c r="N73" s="8"/>
      <c r="O73" s="8"/>
    </row>
    <row r="74" spans="1:15" collapsed="1" x14ac:dyDescent="0.3">
      <c r="A74" s="8"/>
      <c r="B74" s="25"/>
      <c r="D74" s="26" t="s">
        <v>16</v>
      </c>
      <c r="E74" s="8"/>
      <c r="F74" s="8"/>
      <c r="G74" s="8"/>
      <c r="I74" s="8"/>
      <c r="J74" s="8"/>
      <c r="K74" s="8"/>
      <c r="M74" s="8"/>
      <c r="N74" s="8"/>
      <c r="O74" s="8"/>
    </row>
    <row r="75" spans="1:15" x14ac:dyDescent="0.3">
      <c r="A75" s="8"/>
      <c r="B75" s="8"/>
      <c r="D75" s="26" t="s">
        <v>16</v>
      </c>
      <c r="E75" s="8"/>
      <c r="F75" s="8"/>
      <c r="G75" s="8"/>
      <c r="I75" s="8"/>
      <c r="J75" s="8"/>
      <c r="K75" s="8"/>
      <c r="M75" s="8"/>
      <c r="N75" s="8"/>
      <c r="O75" s="8"/>
    </row>
    <row r="76" spans="1:15" ht="14.25" customHeight="1" x14ac:dyDescent="0.3">
      <c r="D76" s="26" t="s">
        <v>16</v>
      </c>
    </row>
    <row r="77" spans="1:15" ht="39.75" customHeight="1" x14ac:dyDescent="0.3">
      <c r="A77" s="4">
        <v>2240</v>
      </c>
      <c r="B77" s="5" t="s">
        <v>17</v>
      </c>
      <c r="C77" s="5"/>
      <c r="D77" s="6">
        <f>SUM(D79:D117)</f>
        <v>19540.88</v>
      </c>
      <c r="E77" s="8"/>
      <c r="F77" s="8"/>
      <c r="G77" s="8"/>
      <c r="I77" s="8"/>
      <c r="J77" s="8"/>
      <c r="K77" s="8"/>
      <c r="M77" s="8"/>
      <c r="N77" s="8"/>
      <c r="O77" s="8"/>
    </row>
    <row r="78" spans="1:15" hidden="1" outlineLevel="1" x14ac:dyDescent="0.3">
      <c r="A78" s="27">
        <v>2240</v>
      </c>
      <c r="B78" s="27"/>
      <c r="C78" s="10"/>
      <c r="D78" s="10">
        <f>Ліцей6!I14</f>
        <v>19540.88</v>
      </c>
      <c r="E78" s="7" t="b">
        <f>D78=D77</f>
        <v>1</v>
      </c>
    </row>
    <row r="79" spans="1:15" hidden="1" collapsed="1" x14ac:dyDescent="0.3">
      <c r="A79" s="14">
        <v>2240.1</v>
      </c>
      <c r="B79" s="12" t="s">
        <v>18</v>
      </c>
      <c r="C79" s="12"/>
      <c r="D79" s="13"/>
    </row>
    <row r="80" spans="1:15" hidden="1" x14ac:dyDescent="0.3">
      <c r="A80" s="14">
        <v>2240.1999999999998</v>
      </c>
      <c r="B80" s="28" t="s">
        <v>19</v>
      </c>
      <c r="C80" s="29"/>
      <c r="D80" s="13"/>
    </row>
    <row r="81" spans="1:5" x14ac:dyDescent="0.3">
      <c r="A81" s="14">
        <v>2240.3000000000002</v>
      </c>
      <c r="B81" s="28" t="s">
        <v>20</v>
      </c>
      <c r="C81" s="29"/>
      <c r="D81" s="13">
        <v>6345.98</v>
      </c>
    </row>
    <row r="82" spans="1:5" hidden="1" outlineLevel="1" x14ac:dyDescent="0.3">
      <c r="A82" s="14"/>
      <c r="B82" s="15"/>
      <c r="C82" s="16">
        <f>SUM(C83:C89)</f>
        <v>6345.98</v>
      </c>
      <c r="D82" s="17"/>
      <c r="E82" s="18">
        <f>D81-C82</f>
        <v>0</v>
      </c>
    </row>
    <row r="83" spans="1:5" collapsed="1" x14ac:dyDescent="0.3">
      <c r="A83" s="14">
        <v>301</v>
      </c>
      <c r="B83" s="20" t="s">
        <v>21</v>
      </c>
      <c r="C83" s="17">
        <v>5087.58</v>
      </c>
      <c r="D83" s="17"/>
    </row>
    <row r="84" spans="1:5" x14ac:dyDescent="0.3">
      <c r="A84" s="14">
        <v>301</v>
      </c>
      <c r="B84" s="20" t="s">
        <v>22</v>
      </c>
      <c r="C84" s="17">
        <v>1258.4000000000001</v>
      </c>
      <c r="D84" s="17"/>
    </row>
    <row r="85" spans="1:5" hidden="1" x14ac:dyDescent="0.3">
      <c r="A85" s="14"/>
      <c r="B85" s="20"/>
      <c r="C85" s="17"/>
      <c r="D85" s="17"/>
    </row>
    <row r="86" spans="1:5" hidden="1" x14ac:dyDescent="0.3">
      <c r="A86" s="14"/>
      <c r="B86" s="20"/>
      <c r="C86" s="17"/>
      <c r="D86" s="17"/>
    </row>
    <row r="87" spans="1:5" hidden="1" x14ac:dyDescent="0.3">
      <c r="A87" s="14"/>
      <c r="B87" s="20"/>
      <c r="C87" s="17"/>
      <c r="D87" s="17"/>
    </row>
    <row r="88" spans="1:5" hidden="1" x14ac:dyDescent="0.3">
      <c r="A88" s="14"/>
      <c r="B88" s="20"/>
      <c r="C88" s="17"/>
      <c r="D88" s="17"/>
    </row>
    <row r="89" spans="1:5" hidden="1" x14ac:dyDescent="0.3">
      <c r="A89" s="14"/>
      <c r="B89" s="14"/>
      <c r="C89" s="17"/>
      <c r="D89" s="17"/>
    </row>
    <row r="90" spans="1:5" hidden="1" x14ac:dyDescent="0.3">
      <c r="A90" s="14">
        <v>2240.4</v>
      </c>
      <c r="B90" s="28" t="s">
        <v>23</v>
      </c>
      <c r="C90" s="29"/>
      <c r="D90" s="13"/>
    </row>
    <row r="91" spans="1:5" hidden="1" x14ac:dyDescent="0.3">
      <c r="A91" s="14">
        <v>2240.5</v>
      </c>
      <c r="B91" s="28" t="s">
        <v>24</v>
      </c>
      <c r="C91" s="29"/>
      <c r="D91" s="13"/>
    </row>
    <row r="92" spans="1:5" hidden="1" outlineLevel="1" x14ac:dyDescent="0.3">
      <c r="A92" s="14"/>
      <c r="B92" s="15"/>
      <c r="C92" s="16">
        <f>SUM(C93:C100)</f>
        <v>0</v>
      </c>
      <c r="D92" s="17"/>
      <c r="E92" s="18">
        <f>D91-C92</f>
        <v>0</v>
      </c>
    </row>
    <row r="93" spans="1:5" ht="17.25" hidden="1" customHeight="1" collapsed="1" x14ac:dyDescent="0.3">
      <c r="A93" s="14"/>
      <c r="B93" s="24"/>
      <c r="C93" s="17"/>
      <c r="D93" s="17"/>
    </row>
    <row r="94" spans="1:5" ht="36" hidden="1" customHeight="1" x14ac:dyDescent="0.3">
      <c r="A94" s="14"/>
      <c r="B94" s="24"/>
      <c r="C94" s="17"/>
      <c r="D94" s="17"/>
    </row>
    <row r="95" spans="1:5" hidden="1" x14ac:dyDescent="0.3">
      <c r="A95" s="14"/>
      <c r="B95" s="24"/>
      <c r="C95" s="17"/>
      <c r="D95" s="17"/>
    </row>
    <row r="96" spans="1:5" hidden="1" x14ac:dyDescent="0.3">
      <c r="A96" s="14"/>
      <c r="B96" s="20"/>
      <c r="C96" s="17"/>
      <c r="D96" s="17"/>
    </row>
    <row r="97" spans="1:15" hidden="1" x14ac:dyDescent="0.3">
      <c r="A97" s="14"/>
      <c r="B97" s="24"/>
      <c r="C97" s="17"/>
      <c r="D97" s="17"/>
    </row>
    <row r="98" spans="1:15" hidden="1" x14ac:dyDescent="0.3">
      <c r="A98" s="14"/>
      <c r="B98" s="20"/>
      <c r="C98" s="17"/>
      <c r="D98" s="17"/>
    </row>
    <row r="99" spans="1:15" hidden="1" x14ac:dyDescent="0.3">
      <c r="A99" s="14"/>
      <c r="B99" s="20"/>
      <c r="C99" s="17"/>
      <c r="D99" s="17"/>
    </row>
    <row r="100" spans="1:15" hidden="1" x14ac:dyDescent="0.3">
      <c r="A100" s="14"/>
      <c r="B100" s="20"/>
      <c r="C100" s="17"/>
      <c r="D100" s="17"/>
    </row>
    <row r="101" spans="1:15" hidden="1" x14ac:dyDescent="0.3">
      <c r="A101" s="14">
        <v>2240.6</v>
      </c>
      <c r="B101" s="28" t="s">
        <v>25</v>
      </c>
      <c r="C101" s="29"/>
      <c r="D101" s="13"/>
    </row>
    <row r="102" spans="1:15" hidden="1" x14ac:dyDescent="0.3">
      <c r="A102" s="14">
        <v>2240.6999999999998</v>
      </c>
      <c r="B102" s="28" t="s">
        <v>26</v>
      </c>
      <c r="C102" s="29"/>
      <c r="D102" s="13"/>
    </row>
    <row r="103" spans="1:15" hidden="1" outlineLevel="1" x14ac:dyDescent="0.3">
      <c r="A103" s="14"/>
      <c r="B103" s="15"/>
      <c r="C103" s="16">
        <f>SUM(C104:C107)</f>
        <v>0</v>
      </c>
      <c r="D103" s="17"/>
      <c r="E103" s="18">
        <f>D102-C103</f>
        <v>0</v>
      </c>
    </row>
    <row r="104" spans="1:15" hidden="1" collapsed="1" x14ac:dyDescent="0.3">
      <c r="A104" s="11"/>
      <c r="B104" s="20"/>
      <c r="C104" s="17"/>
      <c r="D104" s="17"/>
      <c r="E104" s="8"/>
      <c r="F104" s="8"/>
      <c r="G104" s="8"/>
      <c r="I104" s="8"/>
      <c r="J104" s="8"/>
      <c r="K104" s="8"/>
      <c r="M104" s="8"/>
      <c r="N104" s="8"/>
      <c r="O104" s="8"/>
    </row>
    <row r="105" spans="1:15" hidden="1" x14ac:dyDescent="0.3">
      <c r="A105" s="11"/>
      <c r="B105" s="20"/>
      <c r="C105" s="17"/>
      <c r="D105" s="17"/>
      <c r="E105" s="8"/>
      <c r="F105" s="8"/>
      <c r="G105" s="8"/>
      <c r="I105" s="8"/>
      <c r="J105" s="8"/>
      <c r="K105" s="8"/>
      <c r="M105" s="8"/>
      <c r="N105" s="8"/>
      <c r="O105" s="8"/>
    </row>
    <row r="106" spans="1:15" hidden="1" x14ac:dyDescent="0.3">
      <c r="A106" s="11"/>
      <c r="B106" s="20"/>
      <c r="C106" s="17"/>
      <c r="D106" s="17"/>
      <c r="E106" s="8"/>
      <c r="F106" s="8"/>
      <c r="G106" s="8"/>
      <c r="I106" s="8"/>
      <c r="J106" s="8"/>
      <c r="K106" s="8"/>
      <c r="M106" s="8"/>
      <c r="N106" s="8"/>
      <c r="O106" s="8"/>
    </row>
    <row r="107" spans="1:15" hidden="1" x14ac:dyDescent="0.3">
      <c r="A107" s="11"/>
      <c r="B107" s="21"/>
      <c r="C107" s="17"/>
      <c r="D107" s="17"/>
      <c r="E107" s="8"/>
      <c r="F107" s="8"/>
      <c r="G107" s="8"/>
      <c r="I107" s="8"/>
      <c r="J107" s="8"/>
      <c r="K107" s="8"/>
      <c r="M107" s="8"/>
      <c r="N107" s="8"/>
      <c r="O107" s="8"/>
    </row>
    <row r="108" spans="1:15" hidden="1" x14ac:dyDescent="0.3">
      <c r="A108" s="14">
        <v>2240.8000000000002</v>
      </c>
      <c r="B108" s="28" t="s">
        <v>27</v>
      </c>
      <c r="C108" s="29"/>
      <c r="D108" s="13"/>
    </row>
    <row r="109" spans="1:15" hidden="1" x14ac:dyDescent="0.3">
      <c r="A109" s="14">
        <v>2240.9</v>
      </c>
      <c r="B109" s="28" t="s">
        <v>28</v>
      </c>
      <c r="C109" s="29"/>
      <c r="D109" s="13"/>
    </row>
    <row r="110" spans="1:15" hidden="1" x14ac:dyDescent="0.3">
      <c r="A110" s="14">
        <v>2241.1</v>
      </c>
      <c r="B110" s="28" t="s">
        <v>29</v>
      </c>
      <c r="C110" s="29"/>
      <c r="D110" s="13"/>
    </row>
    <row r="111" spans="1:15" hidden="1" x14ac:dyDescent="0.3">
      <c r="A111" s="14">
        <v>2241.1999999999998</v>
      </c>
      <c r="B111" s="28" t="s">
        <v>30</v>
      </c>
      <c r="C111" s="29"/>
      <c r="D111" s="13"/>
    </row>
    <row r="112" spans="1:15" ht="27.75" customHeight="1" x14ac:dyDescent="0.3">
      <c r="A112" s="14">
        <v>2241.3000000000002</v>
      </c>
      <c r="B112" s="28" t="s">
        <v>31</v>
      </c>
      <c r="C112" s="29"/>
      <c r="D112" s="13">
        <f>235+235+538.98+235</f>
        <v>1243.98</v>
      </c>
    </row>
    <row r="113" spans="1:5" hidden="1" x14ac:dyDescent="0.3">
      <c r="A113" s="14">
        <v>2241.4</v>
      </c>
      <c r="B113" s="28" t="s">
        <v>32</v>
      </c>
      <c r="C113" s="29"/>
      <c r="D113" s="13"/>
    </row>
    <row r="114" spans="1:5" ht="25.5" hidden="1" customHeight="1" x14ac:dyDescent="0.3">
      <c r="A114" s="14">
        <v>2241.5</v>
      </c>
      <c r="B114" s="28" t="s">
        <v>33</v>
      </c>
      <c r="C114" s="29"/>
      <c r="D114" s="13"/>
    </row>
    <row r="115" spans="1:5" ht="38.25" hidden="1" customHeight="1" x14ac:dyDescent="0.3">
      <c r="A115" s="14">
        <v>2241.6</v>
      </c>
      <c r="B115" s="30" t="s">
        <v>34</v>
      </c>
      <c r="C115" s="29"/>
      <c r="D115" s="13"/>
    </row>
    <row r="116" spans="1:5" x14ac:dyDescent="0.3">
      <c r="A116" s="14">
        <v>2241.6999999999998</v>
      </c>
      <c r="B116" s="28" t="s">
        <v>35</v>
      </c>
      <c r="C116" s="29"/>
      <c r="D116" s="13">
        <v>822.28</v>
      </c>
    </row>
    <row r="117" spans="1:5" x14ac:dyDescent="0.3">
      <c r="A117" s="14">
        <v>2241.9</v>
      </c>
      <c r="B117" s="28" t="s">
        <v>36</v>
      </c>
      <c r="C117" s="29"/>
      <c r="D117" s="13">
        <v>11128.640000000001</v>
      </c>
    </row>
    <row r="118" spans="1:5" hidden="1" outlineLevel="1" x14ac:dyDescent="0.3">
      <c r="A118" s="14"/>
      <c r="B118" s="15"/>
      <c r="C118" s="16">
        <f>SUM(C119:C130)</f>
        <v>11128.640000000001</v>
      </c>
      <c r="D118" s="31"/>
      <c r="E118" s="18">
        <f>D117-C118</f>
        <v>0</v>
      </c>
    </row>
    <row r="119" spans="1:5" collapsed="1" x14ac:dyDescent="0.3">
      <c r="A119" s="14">
        <v>901</v>
      </c>
      <c r="B119" s="32" t="s">
        <v>37</v>
      </c>
      <c r="C119" s="17">
        <f>100+100+100</f>
        <v>300</v>
      </c>
      <c r="D119" s="17"/>
    </row>
    <row r="120" spans="1:5" ht="37.5" x14ac:dyDescent="0.3">
      <c r="A120" s="14">
        <v>902</v>
      </c>
      <c r="B120" s="32" t="s">
        <v>38</v>
      </c>
      <c r="C120" s="17">
        <v>8405.4500000000007</v>
      </c>
      <c r="D120" s="17"/>
    </row>
    <row r="121" spans="1:5" x14ac:dyDescent="0.3">
      <c r="A121" s="14">
        <v>903</v>
      </c>
      <c r="B121" s="32" t="s">
        <v>39</v>
      </c>
      <c r="C121" s="17">
        <f>462.25*2</f>
        <v>924.5</v>
      </c>
      <c r="D121" s="17"/>
    </row>
    <row r="122" spans="1:5" x14ac:dyDescent="0.3">
      <c r="A122" s="14">
        <v>904</v>
      </c>
      <c r="B122" s="32" t="s">
        <v>40</v>
      </c>
      <c r="C122" s="17">
        <v>243</v>
      </c>
      <c r="D122" s="17"/>
    </row>
    <row r="123" spans="1:5" x14ac:dyDescent="0.3">
      <c r="A123" s="14">
        <v>905</v>
      </c>
      <c r="B123" s="32" t="s">
        <v>41</v>
      </c>
      <c r="C123" s="17">
        <f>1255.69</f>
        <v>1255.69</v>
      </c>
      <c r="D123" s="17"/>
    </row>
    <row r="124" spans="1:5" hidden="1" x14ac:dyDescent="0.3">
      <c r="A124" s="14"/>
      <c r="B124" s="32"/>
      <c r="C124" s="17"/>
      <c r="D124" s="17"/>
    </row>
    <row r="125" spans="1:5" hidden="1" x14ac:dyDescent="0.3">
      <c r="A125" s="14"/>
      <c r="B125" s="24"/>
      <c r="C125" s="17"/>
      <c r="D125" s="17"/>
    </row>
    <row r="126" spans="1:5" hidden="1" x14ac:dyDescent="0.3">
      <c r="A126" s="14"/>
      <c r="B126" s="24"/>
      <c r="C126" s="17"/>
      <c r="D126" s="17"/>
    </row>
    <row r="127" spans="1:5" hidden="1" x14ac:dyDescent="0.3">
      <c r="A127" s="14"/>
      <c r="B127" s="24"/>
      <c r="C127" s="17"/>
      <c r="D127" s="17"/>
    </row>
    <row r="128" spans="1:5" hidden="1" x14ac:dyDescent="0.3">
      <c r="A128" s="14"/>
      <c r="B128" s="24"/>
      <c r="C128" s="17"/>
      <c r="D128" s="17"/>
    </row>
    <row r="129" spans="1:4" hidden="1" x14ac:dyDescent="0.3">
      <c r="A129" s="14"/>
      <c r="B129" s="24"/>
      <c r="C129" s="17"/>
      <c r="D129" s="17"/>
    </row>
    <row r="130" spans="1:4" hidden="1" x14ac:dyDescent="0.3">
      <c r="A130" s="14"/>
      <c r="B130" s="24"/>
      <c r="C130" s="17"/>
      <c r="D130" s="17"/>
    </row>
    <row r="131" spans="1:4" hidden="1" outlineLevel="1" x14ac:dyDescent="0.3">
      <c r="B131" s="33"/>
      <c r="D131" s="3" t="b">
        <f>D77=D78</f>
        <v>1</v>
      </c>
    </row>
    <row r="132" spans="1:4" hidden="1" collapsed="1" x14ac:dyDescent="0.3">
      <c r="B132" s="33"/>
    </row>
  </sheetData>
  <sheetProtection sheet="1" objects="1" scenarios="1"/>
  <mergeCells count="31">
    <mergeCell ref="B117:C117"/>
    <mergeCell ref="B111:C111"/>
    <mergeCell ref="B112:C112"/>
    <mergeCell ref="B113:C113"/>
    <mergeCell ref="B114:C114"/>
    <mergeCell ref="B115:C115"/>
    <mergeCell ref="B116:C116"/>
    <mergeCell ref="B91:C91"/>
    <mergeCell ref="B101:C101"/>
    <mergeCell ref="B102:C102"/>
    <mergeCell ref="B108:C108"/>
    <mergeCell ref="B109:C109"/>
    <mergeCell ref="B110:C110"/>
    <mergeCell ref="B56:C56"/>
    <mergeCell ref="B77:C77"/>
    <mergeCell ref="B79:C79"/>
    <mergeCell ref="B80:C80"/>
    <mergeCell ref="B81:C81"/>
    <mergeCell ref="B90:C90"/>
    <mergeCell ref="B20:C20"/>
    <mergeCell ref="B21:C21"/>
    <mergeCell ref="B34:C34"/>
    <mergeCell ref="B35:C35"/>
    <mergeCell ref="B44:C44"/>
    <mergeCell ref="B50:C50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Ліцей6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2024-04-17T07:44:07Z</dcterms:created>
  <dcterms:modified xsi:type="dcterms:W3CDTF">2024-04-17T07:44:09Z</dcterms:modified>
</cp:coreProperties>
</file>