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D4D9DF3C-8008-40A4-A7E6-1EF4D379BEA1}" xr6:coauthVersionLast="36" xr6:coauthVersionMax="36" xr10:uidLastSave="{00000000-0000-0000-0000-000000000000}"/>
  <bookViews>
    <workbookView xWindow="0" yWindow="0" windowWidth="28800" windowHeight="12225" xr2:uid="{73000544-6C82-4208-BC54-27801ED73C43}"/>
  </bookViews>
  <sheets>
    <sheet name="Ліцей6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J21" i="3" s="1"/>
  <c r="H21" i="3"/>
  <c r="E21" i="3" s="1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G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/>
  <c r="G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G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H14" i="3" s="1"/>
  <c r="E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 s="1"/>
  <c r="G12" i="3" s="1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F10" i="3" s="1"/>
  <c r="BF9" i="3"/>
  <c r="BF27" i="3" s="1"/>
  <c r="BC9" i="3"/>
  <c r="AZ9" i="3"/>
  <c r="AW9" i="3"/>
  <c r="AT9" i="3"/>
  <c r="AT27" i="3" s="1"/>
  <c r="AQ9" i="3"/>
  <c r="AN9" i="3"/>
  <c r="AK9" i="3"/>
  <c r="AH9" i="3"/>
  <c r="AH27" i="3" s="1"/>
  <c r="AE9" i="3"/>
  <c r="AB9" i="3"/>
  <c r="Y9" i="3"/>
  <c r="V9" i="3"/>
  <c r="V27" i="3" s="1"/>
  <c r="S9" i="3"/>
  <c r="P9" i="3"/>
  <c r="K9" i="3"/>
  <c r="I9" i="3"/>
  <c r="C121" i="2"/>
  <c r="C120" i="2"/>
  <c r="C119" i="2"/>
  <c r="C118" i="2" s="1"/>
  <c r="E118" i="2" s="1"/>
  <c r="C103" i="2"/>
  <c r="E103" i="2" s="1"/>
  <c r="C92" i="2"/>
  <c r="E92" i="2" s="1"/>
  <c r="C82" i="2"/>
  <c r="E82" i="2" s="1"/>
  <c r="D77" i="2"/>
  <c r="D129" i="2" s="1"/>
  <c r="C57" i="2"/>
  <c r="E57" i="2" s="1"/>
  <c r="C51" i="2"/>
  <c r="E51" i="2" s="1"/>
  <c r="C46" i="2"/>
  <c r="C45" i="2"/>
  <c r="E45" i="2" s="1"/>
  <c r="C36" i="2"/>
  <c r="E36" i="2" s="1"/>
  <c r="C25" i="2"/>
  <c r="C23" i="2"/>
  <c r="C22" i="2" s="1"/>
  <c r="E22" i="2" s="1"/>
  <c r="C10" i="2"/>
  <c r="C8" i="2"/>
  <c r="E8" i="2" s="1"/>
  <c r="D4" i="2"/>
  <c r="D73" i="2" s="1"/>
  <c r="E78" i="2" l="1"/>
  <c r="E5" i="2"/>
  <c r="G14" i="3"/>
  <c r="G23" i="3"/>
  <c r="M14" i="3"/>
  <c r="J19" i="3"/>
  <c r="G13" i="3"/>
  <c r="G25" i="3"/>
  <c r="G21" i="3"/>
  <c r="J25" i="3"/>
  <c r="H10" i="3"/>
  <c r="J12" i="3"/>
  <c r="J13" i="3"/>
  <c r="J14" i="3"/>
  <c r="J15" i="3"/>
  <c r="J16" i="3"/>
  <c r="J17" i="3"/>
  <c r="J23" i="3"/>
  <c r="I27" i="3"/>
  <c r="F9" i="3"/>
  <c r="F27" i="3" s="1"/>
  <c r="K27" i="3"/>
  <c r="M9" i="3"/>
  <c r="H9" i="3"/>
  <c r="Y27" i="3"/>
  <c r="AK27" i="3"/>
  <c r="AW27" i="3"/>
  <c r="M11" i="3"/>
  <c r="H11" i="3"/>
  <c r="G19" i="3"/>
  <c r="J20" i="3"/>
  <c r="E20" i="3"/>
  <c r="G20" i="3" s="1"/>
  <c r="P27" i="3"/>
  <c r="AB27" i="3"/>
  <c r="AN27" i="3"/>
  <c r="AZ27" i="3"/>
  <c r="J26" i="3"/>
  <c r="E26" i="3"/>
  <c r="G26" i="3" s="1"/>
  <c r="J22" i="3"/>
  <c r="E22" i="3"/>
  <c r="G22" i="3" s="1"/>
  <c r="S27" i="3"/>
  <c r="AE27" i="3"/>
  <c r="AQ27" i="3"/>
  <c r="BC27" i="3"/>
  <c r="J24" i="3"/>
  <c r="E24" i="3"/>
  <c r="G24" i="3" s="1"/>
  <c r="H18" i="3"/>
  <c r="E4" i="2"/>
  <c r="E10" i="3" l="1"/>
  <c r="G10" i="3" s="1"/>
  <c r="J10" i="3"/>
  <c r="M27" i="3"/>
  <c r="J18" i="3"/>
  <c r="E18" i="3"/>
  <c r="G18" i="3" s="1"/>
  <c r="J11" i="3"/>
  <c r="E11" i="3"/>
  <c r="G11" i="3" s="1"/>
  <c r="J9" i="3"/>
  <c r="H27" i="3"/>
  <c r="E9" i="3"/>
  <c r="J27" i="3" l="1"/>
  <c r="E27" i="3"/>
  <c r="G9" i="3"/>
  <c r="G27" i="3" s="1"/>
</calcChain>
</file>

<file path=xl/sharedStrings.xml><?xml version="1.0" encoding="utf-8"?>
<sst xmlns="http://schemas.openxmlformats.org/spreadsheetml/2006/main" count="150" uniqueCount="95">
  <si>
    <t>Касові видатки Нововолинський ліцей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</si>
  <si>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</si>
  <si>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</si>
  <si>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</si>
  <si>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</si>
  <si>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</si>
  <si>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</si>
  <si>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</si>
  <si>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</si>
  <si>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</si>
  <si>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</si>
  <si>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буд.мат. / 02,06.2023</t>
  </si>
  <si>
    <t>двері металопластикові / 03.2023</t>
  </si>
  <si>
    <t>господарчі товари / 04,05.2023</t>
  </si>
  <si>
    <t>фарба емаль / 04.2023</t>
  </si>
  <si>
    <t>бікроеласт / 04.2023</t>
  </si>
  <si>
    <t xml:space="preserve">Миючі засоби    </t>
  </si>
  <si>
    <t>Меблі</t>
  </si>
  <si>
    <t>куточок дитячий ( особ. потреби) / 03.2023</t>
  </si>
  <si>
    <t>Бензин</t>
  </si>
  <si>
    <t>бензин А-95 / 03,06.2023</t>
  </si>
  <si>
    <t>мастило / 05.2023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</si>
  <si>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</si>
  <si>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</si>
  <si>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</si>
  <si>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</si>
  <si>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</si>
  <si>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</si>
  <si>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</si>
  <si>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</si>
  <si>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</si>
  <si>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</si>
  <si>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оргтехніки / 04.2023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</si>
  <si>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</si>
  <si>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</si>
  <si>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</si>
  <si>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</si>
  <si>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</si>
  <si>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</si>
  <si>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</si>
  <si>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</si>
  <si>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</si>
  <si>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</si>
  <si>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</si>
  <si>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</si>
  <si>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</si>
  <si>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</si>
  <si>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</si>
  <si>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>проект землеустрою земельної ділянки / 04.2023</t>
  </si>
  <si>
    <t xml:space="preserve"> обсл. прогр. забезп. комплексу КУРС / 05.2023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</si>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</sst>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0AF83E4A-985F-43DE-927E-C93D6AEEE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6294-B949-49D2-AAE1-931CC18E0811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0" customWidth="1"/>
    <col min="2" max="2" width="10.140625" style="141" customWidth="1"/>
    <col min="3" max="3" width="16" style="139" customWidth="1"/>
    <col min="4" max="4" width="22.85546875" style="93" customWidth="1"/>
    <col min="5" max="5" width="24.7109375" style="93" customWidth="1"/>
    <col min="6" max="6" width="23.7109375" style="139" customWidth="1"/>
    <col min="7" max="7" width="22.28515625" style="139" customWidth="1"/>
    <col min="8" max="8" width="25.28515625" style="139" customWidth="1"/>
    <col min="9" max="9" width="23" style="139" customWidth="1"/>
    <col min="10" max="10" width="21.5703125" style="139" customWidth="1"/>
    <col min="11" max="11" width="21.5703125" style="93" customWidth="1"/>
    <col min="12" max="13" width="21.140625" style="139" customWidth="1"/>
    <col min="14" max="14" width="21.5703125" style="93" customWidth="1"/>
    <col min="15" max="16" width="21.140625" style="139" customWidth="1"/>
    <col min="17" max="17" width="21.5703125" style="93" hidden="1" customWidth="1"/>
    <col min="18" max="19" width="21.140625" style="139" hidden="1" customWidth="1"/>
    <col min="20" max="20" width="21.5703125" style="93" hidden="1" customWidth="1"/>
    <col min="21" max="22" width="21.140625" style="139" hidden="1" customWidth="1"/>
    <col min="23" max="23" width="21.5703125" style="93" hidden="1" customWidth="1"/>
    <col min="24" max="25" width="21.140625" style="139" hidden="1" customWidth="1"/>
    <col min="26" max="26" width="21.5703125" style="93" customWidth="1"/>
    <col min="27" max="28" width="21.140625" style="139" customWidth="1"/>
    <col min="29" max="29" width="21.5703125" style="93" customWidth="1"/>
    <col min="30" max="31" width="21.140625" style="139" customWidth="1"/>
    <col min="32" max="32" width="18.140625" style="93" customWidth="1"/>
    <col min="33" max="34" width="17.85546875" style="139" customWidth="1"/>
    <col min="35" max="35" width="20.5703125" style="139" customWidth="1"/>
    <col min="36" max="37" width="22.7109375" style="139" customWidth="1"/>
    <col min="38" max="38" width="21.140625" style="93" hidden="1" customWidth="1"/>
    <col min="39" max="40" width="20.85546875" style="139" hidden="1" customWidth="1"/>
    <col min="41" max="41" width="21.5703125" style="93" hidden="1" customWidth="1"/>
    <col min="42" max="43" width="21.140625" style="139" hidden="1" customWidth="1"/>
    <col min="44" max="44" width="21.5703125" style="93" hidden="1" customWidth="1"/>
    <col min="45" max="46" width="21.140625" style="139" hidden="1" customWidth="1"/>
    <col min="47" max="47" width="21.5703125" style="93" hidden="1" customWidth="1"/>
    <col min="48" max="49" width="21.140625" style="139" hidden="1" customWidth="1"/>
    <col min="50" max="50" width="21.5703125" style="93" hidden="1" customWidth="1"/>
    <col min="51" max="52" width="21.140625" style="139" hidden="1" customWidth="1"/>
    <col min="53" max="53" width="22" style="93" hidden="1" customWidth="1"/>
    <col min="54" max="54" width="20" style="139" hidden="1" customWidth="1"/>
    <col min="55" max="55" width="18.28515625" style="139" hidden="1" customWidth="1"/>
    <col min="56" max="56" width="22" style="93" hidden="1" customWidth="1"/>
    <col min="57" max="57" width="20" style="139" hidden="1" customWidth="1"/>
    <col min="58" max="58" width="18.28515625" style="139" hidden="1" customWidth="1"/>
    <col min="59" max="60" width="18.140625" style="139" customWidth="1"/>
    <col min="61" max="61" width="14.28515625" style="93" customWidth="1"/>
    <col min="62" max="64" width="18.140625" style="139" customWidth="1"/>
    <col min="65" max="66" width="14.28515625" style="93" customWidth="1"/>
    <col min="67" max="16384" width="9.140625" style="93"/>
  </cols>
  <sheetData>
    <row r="1" spans="1:65" s="37" customFormat="1" ht="15" customHeight="1" x14ac:dyDescent="0.3">
      <c r="A1" s="33"/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O1" s="35"/>
      <c r="P1" s="35"/>
      <c r="R1" s="35"/>
      <c r="S1" s="35"/>
      <c r="U1" s="35"/>
      <c r="V1" s="35"/>
      <c r="X1" s="35"/>
      <c r="Y1" s="35"/>
      <c r="AA1" s="35"/>
      <c r="AB1" s="35"/>
      <c r="AD1" s="35"/>
      <c r="AE1" s="35"/>
      <c r="AG1" s="35"/>
      <c r="AH1" s="35"/>
      <c r="AI1" s="35"/>
      <c r="AJ1" s="36"/>
      <c r="AK1" s="36"/>
      <c r="AM1" s="35"/>
      <c r="AN1" s="35"/>
      <c r="AP1" s="35"/>
      <c r="AQ1" s="35"/>
      <c r="AS1" s="35"/>
      <c r="AT1" s="35"/>
      <c r="AV1" s="35"/>
      <c r="AW1" s="35"/>
      <c r="AY1" s="35"/>
      <c r="AZ1" s="35"/>
      <c r="BB1" s="35"/>
      <c r="BC1" s="35"/>
      <c r="BE1" s="35"/>
      <c r="BF1" s="35"/>
      <c r="BG1" s="35"/>
      <c r="BH1" s="36"/>
      <c r="BJ1" s="35"/>
      <c r="BK1" s="35"/>
      <c r="BL1" s="36"/>
    </row>
    <row r="2" spans="1:65" s="37" customFormat="1" ht="12.75" customHeight="1" x14ac:dyDescent="0.35">
      <c r="A2" s="33"/>
      <c r="B2" s="38" t="s">
        <v>50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65" s="37" customFormat="1" ht="38.25" customHeight="1" x14ac:dyDescent="0.35">
      <c r="A3" s="3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65" s="37" customFormat="1" ht="25.5" customHeight="1" x14ac:dyDescent="0.35">
      <c r="A4" s="33"/>
      <c r="B4" s="39" t="s">
        <v>51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65" s="37" customFormat="1" ht="18.75" customHeight="1" thickBot="1" x14ac:dyDescent="0.3">
      <c r="A5" s="33"/>
      <c r="B5" s="41"/>
      <c r="C5" s="41"/>
      <c r="D5" s="41"/>
      <c r="E5" s="41"/>
      <c r="F5" s="41"/>
      <c r="G5" s="41"/>
      <c r="H5" s="41"/>
      <c r="I5" s="41"/>
      <c r="J5" s="41"/>
      <c r="K5" s="41"/>
      <c r="L5" s="42" t="s">
        <v>52</v>
      </c>
      <c r="N5" s="41"/>
      <c r="O5" s="42"/>
      <c r="Q5" s="41"/>
      <c r="T5" s="41"/>
      <c r="W5" s="41"/>
      <c r="Z5" s="41"/>
      <c r="AA5" s="42"/>
      <c r="AC5" s="41"/>
      <c r="AD5" s="42"/>
      <c r="AF5" s="41"/>
      <c r="AI5" s="41"/>
      <c r="AJ5" s="41"/>
      <c r="AK5" s="41"/>
      <c r="AL5" s="41"/>
      <c r="AO5" s="41"/>
      <c r="AR5" s="41"/>
      <c r="AU5" s="41"/>
      <c r="AX5" s="41"/>
      <c r="BA5" s="41"/>
      <c r="BD5" s="41"/>
      <c r="BG5" s="41"/>
      <c r="BH5" s="41"/>
      <c r="BI5" s="41"/>
      <c r="BK5" s="41"/>
      <c r="BL5" s="41"/>
      <c r="BM5" s="41"/>
    </row>
    <row r="6" spans="1:65" s="37" customFormat="1" ht="52.5" customHeight="1" thickBot="1" x14ac:dyDescent="0.3">
      <c r="A6" s="43" t="s">
        <v>53</v>
      </c>
      <c r="B6" s="44" t="s">
        <v>54</v>
      </c>
      <c r="C6" s="45" t="s">
        <v>55</v>
      </c>
      <c r="D6" s="46"/>
      <c r="E6" s="47" t="s">
        <v>56</v>
      </c>
      <c r="F6" s="48"/>
      <c r="G6" s="49"/>
      <c r="H6" s="47" t="s">
        <v>57</v>
      </c>
      <c r="I6" s="48"/>
      <c r="J6" s="49"/>
      <c r="K6" s="50" t="s">
        <v>58</v>
      </c>
      <c r="L6" s="51"/>
      <c r="M6" s="52"/>
      <c r="N6" s="50" t="s">
        <v>59</v>
      </c>
      <c r="O6" s="51"/>
      <c r="P6" s="52"/>
      <c r="Q6" s="50" t="s">
        <v>60</v>
      </c>
      <c r="R6" s="51"/>
      <c r="S6" s="52"/>
      <c r="T6" s="50" t="s">
        <v>61</v>
      </c>
      <c r="U6" s="51"/>
      <c r="V6" s="52"/>
      <c r="W6" s="50" t="s">
        <v>62</v>
      </c>
      <c r="X6" s="51"/>
      <c r="Y6" s="52"/>
      <c r="Z6" s="50" t="s">
        <v>63</v>
      </c>
      <c r="AA6" s="51"/>
      <c r="AB6" s="52"/>
      <c r="AC6" s="50" t="s">
        <v>64</v>
      </c>
      <c r="AD6" s="51"/>
      <c r="AE6" s="52"/>
      <c r="AF6" s="50" t="s">
        <v>65</v>
      </c>
      <c r="AG6" s="51"/>
      <c r="AH6" s="52"/>
      <c r="AI6" s="51" t="s">
        <v>66</v>
      </c>
      <c r="AJ6" s="51"/>
      <c r="AK6" s="52"/>
      <c r="AL6" s="50" t="s">
        <v>67</v>
      </c>
      <c r="AM6" s="51"/>
      <c r="AN6" s="52"/>
      <c r="AO6" s="50" t="s">
        <v>68</v>
      </c>
      <c r="AP6" s="51"/>
      <c r="AQ6" s="52"/>
      <c r="AR6" s="50" t="s">
        <v>69</v>
      </c>
      <c r="AS6" s="51"/>
      <c r="AT6" s="52"/>
      <c r="AU6" s="50" t="s">
        <v>70</v>
      </c>
      <c r="AV6" s="51"/>
      <c r="AW6" s="52"/>
      <c r="AX6" s="50" t="s">
        <v>71</v>
      </c>
      <c r="AY6" s="51"/>
      <c r="AZ6" s="52"/>
      <c r="BA6" s="53" t="s">
        <v>72</v>
      </c>
      <c r="BB6" s="54"/>
      <c r="BC6" s="55"/>
      <c r="BD6" s="53" t="s">
        <v>73</v>
      </c>
      <c r="BE6" s="54"/>
      <c r="BF6" s="55"/>
    </row>
    <row r="7" spans="1:65" s="37" customFormat="1" ht="49.5" customHeight="1" thickBot="1" x14ac:dyDescent="0.3">
      <c r="A7" s="56"/>
      <c r="B7" s="57"/>
      <c r="C7" s="58"/>
      <c r="D7" s="59"/>
      <c r="E7" s="60" t="s">
        <v>74</v>
      </c>
      <c r="F7" s="61" t="s">
        <v>75</v>
      </c>
      <c r="G7" s="62" t="s">
        <v>76</v>
      </c>
      <c r="H7" s="60" t="s">
        <v>74</v>
      </c>
      <c r="I7" s="61" t="s">
        <v>75</v>
      </c>
      <c r="J7" s="62" t="s">
        <v>76</v>
      </c>
      <c r="K7" s="63" t="s">
        <v>74</v>
      </c>
      <c r="L7" s="64" t="s">
        <v>75</v>
      </c>
      <c r="M7" s="65" t="s">
        <v>76</v>
      </c>
      <c r="N7" s="63" t="s">
        <v>74</v>
      </c>
      <c r="O7" s="64" t="s">
        <v>75</v>
      </c>
      <c r="P7" s="65" t="s">
        <v>76</v>
      </c>
      <c r="Q7" s="63" t="s">
        <v>74</v>
      </c>
      <c r="R7" s="64" t="s">
        <v>75</v>
      </c>
      <c r="S7" s="65" t="s">
        <v>76</v>
      </c>
      <c r="T7" s="63" t="s">
        <v>74</v>
      </c>
      <c r="U7" s="64" t="s">
        <v>75</v>
      </c>
      <c r="V7" s="65" t="s">
        <v>76</v>
      </c>
      <c r="W7" s="63" t="s">
        <v>74</v>
      </c>
      <c r="X7" s="64" t="s">
        <v>75</v>
      </c>
      <c r="Y7" s="65" t="s">
        <v>76</v>
      </c>
      <c r="Z7" s="63" t="s">
        <v>74</v>
      </c>
      <c r="AA7" s="64" t="s">
        <v>75</v>
      </c>
      <c r="AB7" s="65" t="s">
        <v>76</v>
      </c>
      <c r="AC7" s="63" t="s">
        <v>74</v>
      </c>
      <c r="AD7" s="64" t="s">
        <v>75</v>
      </c>
      <c r="AE7" s="65" t="s">
        <v>76</v>
      </c>
      <c r="AF7" s="63" t="s">
        <v>74</v>
      </c>
      <c r="AG7" s="64" t="s">
        <v>75</v>
      </c>
      <c r="AH7" s="65" t="s">
        <v>76</v>
      </c>
      <c r="AI7" s="63" t="s">
        <v>74</v>
      </c>
      <c r="AJ7" s="64" t="s">
        <v>75</v>
      </c>
      <c r="AK7" s="65" t="s">
        <v>76</v>
      </c>
      <c r="AL7" s="63" t="s">
        <v>74</v>
      </c>
      <c r="AM7" s="64" t="s">
        <v>75</v>
      </c>
      <c r="AN7" s="65" t="s">
        <v>76</v>
      </c>
      <c r="AO7" s="63" t="s">
        <v>74</v>
      </c>
      <c r="AP7" s="64" t="s">
        <v>75</v>
      </c>
      <c r="AQ7" s="65" t="s">
        <v>76</v>
      </c>
      <c r="AR7" s="63" t="s">
        <v>74</v>
      </c>
      <c r="AS7" s="64" t="s">
        <v>75</v>
      </c>
      <c r="AT7" s="65" t="s">
        <v>76</v>
      </c>
      <c r="AU7" s="63" t="s">
        <v>74</v>
      </c>
      <c r="AV7" s="64" t="s">
        <v>75</v>
      </c>
      <c r="AW7" s="65" t="s">
        <v>76</v>
      </c>
      <c r="AX7" s="63" t="s">
        <v>74</v>
      </c>
      <c r="AY7" s="64" t="s">
        <v>75</v>
      </c>
      <c r="AZ7" s="65" t="s">
        <v>76</v>
      </c>
      <c r="BA7" s="63" t="s">
        <v>74</v>
      </c>
      <c r="BB7" s="64" t="s">
        <v>75</v>
      </c>
      <c r="BC7" s="65" t="s">
        <v>76</v>
      </c>
      <c r="BD7" s="63" t="s">
        <v>74</v>
      </c>
      <c r="BE7" s="64" t="s">
        <v>75</v>
      </c>
      <c r="BF7" s="65" t="s">
        <v>76</v>
      </c>
    </row>
    <row r="8" spans="1:65" s="79" customFormat="1" ht="16.5" thickBot="1" x14ac:dyDescent="0.25">
      <c r="A8" s="66">
        <v>1</v>
      </c>
      <c r="B8" s="67">
        <v>2</v>
      </c>
      <c r="C8" s="68">
        <v>3</v>
      </c>
      <c r="D8" s="69"/>
      <c r="E8" s="70">
        <v>4</v>
      </c>
      <c r="F8" s="71">
        <v>5</v>
      </c>
      <c r="G8" s="72">
        <v>6</v>
      </c>
      <c r="H8" s="73">
        <v>7</v>
      </c>
      <c r="I8" s="72">
        <v>8</v>
      </c>
      <c r="J8" s="74">
        <v>9</v>
      </c>
      <c r="K8" s="75">
        <v>10</v>
      </c>
      <c r="L8" s="76">
        <v>9</v>
      </c>
      <c r="M8" s="76">
        <v>9</v>
      </c>
      <c r="N8" s="75">
        <v>10</v>
      </c>
      <c r="O8" s="76">
        <v>9</v>
      </c>
      <c r="P8" s="76">
        <v>9</v>
      </c>
      <c r="Q8" s="75">
        <v>10</v>
      </c>
      <c r="R8" s="76">
        <v>9</v>
      </c>
      <c r="S8" s="76">
        <v>9</v>
      </c>
      <c r="T8" s="75">
        <v>10</v>
      </c>
      <c r="U8" s="76">
        <v>9</v>
      </c>
      <c r="V8" s="76">
        <v>9</v>
      </c>
      <c r="W8" s="75">
        <v>10</v>
      </c>
      <c r="X8" s="76">
        <v>9</v>
      </c>
      <c r="Y8" s="76">
        <v>9</v>
      </c>
      <c r="Z8" s="75">
        <v>10</v>
      </c>
      <c r="AA8" s="76">
        <v>9</v>
      </c>
      <c r="AB8" s="76">
        <v>9</v>
      </c>
      <c r="AC8" s="75">
        <v>10</v>
      </c>
      <c r="AD8" s="76">
        <v>9</v>
      </c>
      <c r="AE8" s="76">
        <v>9</v>
      </c>
      <c r="AF8" s="75">
        <v>10</v>
      </c>
      <c r="AG8" s="76">
        <v>11</v>
      </c>
      <c r="AH8" s="76">
        <v>12</v>
      </c>
      <c r="AI8" s="77">
        <v>13</v>
      </c>
      <c r="AJ8" s="78">
        <v>14</v>
      </c>
      <c r="AK8" s="78">
        <v>15</v>
      </c>
      <c r="AL8" s="77">
        <v>16</v>
      </c>
      <c r="AM8" s="78">
        <v>17</v>
      </c>
      <c r="AN8" s="78">
        <v>18</v>
      </c>
      <c r="AO8" s="75">
        <v>10</v>
      </c>
      <c r="AP8" s="76">
        <v>9</v>
      </c>
      <c r="AQ8" s="76">
        <v>9</v>
      </c>
      <c r="AR8" s="75">
        <v>10</v>
      </c>
      <c r="AS8" s="76">
        <v>9</v>
      </c>
      <c r="AT8" s="76">
        <v>9</v>
      </c>
      <c r="AU8" s="75">
        <v>10</v>
      </c>
      <c r="AV8" s="76">
        <v>9</v>
      </c>
      <c r="AW8" s="76">
        <v>9</v>
      </c>
      <c r="AX8" s="75">
        <v>10</v>
      </c>
      <c r="AY8" s="76">
        <v>9</v>
      </c>
      <c r="AZ8" s="76">
        <v>9</v>
      </c>
      <c r="BA8" s="77">
        <v>19</v>
      </c>
      <c r="BB8" s="78">
        <v>20</v>
      </c>
      <c r="BC8" s="78">
        <v>21</v>
      </c>
      <c r="BD8" s="77">
        <v>19</v>
      </c>
      <c r="BE8" s="78">
        <v>20</v>
      </c>
      <c r="BF8" s="78">
        <v>21</v>
      </c>
    </row>
    <row r="9" spans="1:65" ht="18.75" customHeight="1" x14ac:dyDescent="0.2">
      <c r="A9" s="80" t="s">
        <v>94</v>
      </c>
      <c r="B9" s="132">
        <v>2111</v>
      </c>
      <c r="C9" s="81" t="s">
        <v>77</v>
      </c>
      <c r="D9" s="133"/>
      <c r="E9" s="82">
        <f>H9+AF9+AI9+AL9+AO9+AR9+AU9+AX9+BA9+BD9</f>
        <v>12510494</v>
      </c>
      <c r="F9" s="83">
        <f>I9+AG9+AJ9+AM9+AP9+AS9+AV9+AY9+BB9+BE9</f>
        <v>7444370.6499999994</v>
      </c>
      <c r="G9" s="134">
        <f>E9-F9</f>
        <v>5066123.3500000006</v>
      </c>
      <c r="H9" s="85">
        <f>K9+N9+Q9+T9+W9+Z9+AC9</f>
        <v>12510494</v>
      </c>
      <c r="I9" s="86">
        <f>L9+O9+R9+U9+X9+AA9+AD9</f>
        <v>7444370.6499999994</v>
      </c>
      <c r="J9" s="87">
        <f>H9-I9</f>
        <v>5066123.3500000006</v>
      </c>
      <c r="K9" s="88">
        <f>2725000+147200+383708+5699+171312+2850</f>
        <v>3435769</v>
      </c>
      <c r="L9" s="89">
        <v>2021698.93</v>
      </c>
      <c r="M9" s="90">
        <f>K9-L9</f>
        <v>1414070.07</v>
      </c>
      <c r="N9" s="88">
        <v>9053630</v>
      </c>
      <c r="O9" s="89">
        <v>5410396.5999999996</v>
      </c>
      <c r="P9" s="90">
        <f>N9-O9</f>
        <v>3643233.4000000004</v>
      </c>
      <c r="Q9" s="88">
        <v>0</v>
      </c>
      <c r="R9" s="89">
        <v>0</v>
      </c>
      <c r="S9" s="90">
        <f>Q9-R9</f>
        <v>0</v>
      </c>
      <c r="T9" s="91">
        <v>0</v>
      </c>
      <c r="U9" s="92">
        <v>0</v>
      </c>
      <c r="V9" s="90">
        <f>T9-U9</f>
        <v>0</v>
      </c>
      <c r="W9" s="91">
        <v>0</v>
      </c>
      <c r="X9" s="92">
        <v>0</v>
      </c>
      <c r="Y9" s="90">
        <f>W9-X9</f>
        <v>0</v>
      </c>
      <c r="Z9" s="88">
        <v>21095</v>
      </c>
      <c r="AA9" s="89">
        <v>12275.119999999999</v>
      </c>
      <c r="AB9" s="90">
        <f>Z9-AA9</f>
        <v>8819.880000000001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88">
        <v>0</v>
      </c>
      <c r="AJ9" s="89">
        <v>0</v>
      </c>
      <c r="AK9" s="90">
        <f>AI9-AJ9</f>
        <v>0</v>
      </c>
      <c r="AL9" s="88">
        <v>0</v>
      </c>
      <c r="AM9" s="89">
        <v>0</v>
      </c>
      <c r="AN9" s="90">
        <f>AL9-AM9</f>
        <v>0</v>
      </c>
      <c r="AO9" s="88">
        <v>0</v>
      </c>
      <c r="AP9" s="89"/>
      <c r="AQ9" s="90">
        <f>AO9-AP9</f>
        <v>0</v>
      </c>
      <c r="AR9" s="88">
        <v>0</v>
      </c>
      <c r="AS9" s="89"/>
      <c r="AT9" s="90">
        <f>AR9-AS9</f>
        <v>0</v>
      </c>
      <c r="AU9" s="88">
        <v>0</v>
      </c>
      <c r="AV9" s="89">
        <v>0</v>
      </c>
      <c r="AW9" s="90">
        <f>AU9-AV9</f>
        <v>0</v>
      </c>
      <c r="AX9" s="88">
        <v>0</v>
      </c>
      <c r="AY9" s="89">
        <v>0</v>
      </c>
      <c r="AZ9" s="90">
        <f>AX9-AY9</f>
        <v>0</v>
      </c>
      <c r="BA9" s="88">
        <v>0</v>
      </c>
      <c r="BB9" s="89">
        <v>0</v>
      </c>
      <c r="BC9" s="90">
        <f>BA9-BB9</f>
        <v>0</v>
      </c>
      <c r="BD9" s="88">
        <v>0</v>
      </c>
      <c r="BE9" s="89">
        <v>0</v>
      </c>
      <c r="BF9" s="90">
        <f>BD9-BE9</f>
        <v>0</v>
      </c>
      <c r="BG9" s="93"/>
      <c r="BH9" s="93"/>
      <c r="BJ9" s="93"/>
      <c r="BK9" s="93"/>
      <c r="BL9" s="93"/>
    </row>
    <row r="10" spans="1:65" ht="18.75" customHeight="1" x14ac:dyDescent="0.2">
      <c r="A10" s="94"/>
      <c r="B10" s="95">
        <v>2120</v>
      </c>
      <c r="C10" s="96" t="s">
        <v>78</v>
      </c>
      <c r="D10" s="135"/>
      <c r="E10" s="97">
        <f t="shared" ref="E10:F26" si="0">H10+AF10+AI10+AL10+AO10+AR10+AU10+AX10+BA10+BD10</f>
        <v>2719198</v>
      </c>
      <c r="F10" s="98">
        <f t="shared" si="0"/>
        <v>1577581.11</v>
      </c>
      <c r="G10" s="134">
        <f>E10-F10</f>
        <v>1141616.8899999999</v>
      </c>
      <c r="H10" s="99">
        <f t="shared" ref="H10:I26" si="1">K10+N10+Q10+T10+W10+Z10+AC10</f>
        <v>2719198</v>
      </c>
      <c r="I10" s="100">
        <f t="shared" si="1"/>
        <v>1577581.11</v>
      </c>
      <c r="J10" s="87">
        <f>H10-I10</f>
        <v>1141616.8899999999</v>
      </c>
      <c r="K10" s="101">
        <f>599500+32200+81631+18487</f>
        <v>731818</v>
      </c>
      <c r="L10" s="102">
        <v>419743.79</v>
      </c>
      <c r="M10" s="90">
        <f>K10-L10</f>
        <v>312074.21000000002</v>
      </c>
      <c r="N10" s="101">
        <v>1982740</v>
      </c>
      <c r="O10" s="102">
        <v>1155136.76</v>
      </c>
      <c r="P10" s="90">
        <f>N10-O10</f>
        <v>827603.24</v>
      </c>
      <c r="Q10" s="101">
        <v>0</v>
      </c>
      <c r="R10" s="102">
        <v>0</v>
      </c>
      <c r="S10" s="90">
        <f>Q10-R10</f>
        <v>0</v>
      </c>
      <c r="T10" s="103">
        <v>0</v>
      </c>
      <c r="U10" s="104">
        <v>0</v>
      </c>
      <c r="V10" s="90">
        <f>T10-U10</f>
        <v>0</v>
      </c>
      <c r="W10" s="103">
        <v>0</v>
      </c>
      <c r="X10" s="104">
        <v>0</v>
      </c>
      <c r="Y10" s="90">
        <f>W10-X10</f>
        <v>0</v>
      </c>
      <c r="Z10" s="101">
        <v>4640</v>
      </c>
      <c r="AA10" s="102">
        <v>2700.56</v>
      </c>
      <c r="AB10" s="90">
        <f>Z10-AA10</f>
        <v>1939.44</v>
      </c>
      <c r="AC10" s="101">
        <v>0</v>
      </c>
      <c r="AD10" s="102">
        <v>0</v>
      </c>
      <c r="AE10" s="90">
        <f>AC10-AD10</f>
        <v>0</v>
      </c>
      <c r="AF10" s="101">
        <v>0</v>
      </c>
      <c r="AG10" s="102">
        <v>0</v>
      </c>
      <c r="AH10" s="90">
        <f>AF10-AG10</f>
        <v>0</v>
      </c>
      <c r="AI10" s="101">
        <v>0</v>
      </c>
      <c r="AJ10" s="102">
        <v>0</v>
      </c>
      <c r="AK10" s="90">
        <f>AI10-AJ10</f>
        <v>0</v>
      </c>
      <c r="AL10" s="101">
        <v>0</v>
      </c>
      <c r="AM10" s="102">
        <v>0</v>
      </c>
      <c r="AN10" s="90">
        <f>AL10-AM10</f>
        <v>0</v>
      </c>
      <c r="AO10" s="101">
        <v>0</v>
      </c>
      <c r="AP10" s="102"/>
      <c r="AQ10" s="90">
        <f>AO10-AP10</f>
        <v>0</v>
      </c>
      <c r="AR10" s="101">
        <v>0</v>
      </c>
      <c r="AS10" s="102"/>
      <c r="AT10" s="90">
        <f>AR10-AS10</f>
        <v>0</v>
      </c>
      <c r="AU10" s="101">
        <v>0</v>
      </c>
      <c r="AV10" s="102">
        <v>0</v>
      </c>
      <c r="AW10" s="90">
        <f>AU10-AV10</f>
        <v>0</v>
      </c>
      <c r="AX10" s="101">
        <v>0</v>
      </c>
      <c r="AY10" s="102">
        <v>0</v>
      </c>
      <c r="AZ10" s="90">
        <f>AX10-AY10</f>
        <v>0</v>
      </c>
      <c r="BA10" s="101">
        <v>0</v>
      </c>
      <c r="BB10" s="102">
        <v>0</v>
      </c>
      <c r="BC10" s="90">
        <f>BA10-BB10</f>
        <v>0</v>
      </c>
      <c r="BD10" s="101">
        <v>0</v>
      </c>
      <c r="BE10" s="102">
        <v>0</v>
      </c>
      <c r="BF10" s="90">
        <f>BD10-BE10</f>
        <v>0</v>
      </c>
      <c r="BG10" s="93"/>
      <c r="BH10" s="93"/>
      <c r="BJ10" s="93"/>
      <c r="BK10" s="93"/>
      <c r="BL10" s="93"/>
    </row>
    <row r="11" spans="1:65" ht="18.75" customHeight="1" x14ac:dyDescent="0.2">
      <c r="A11" s="94"/>
      <c r="B11" s="95">
        <v>2210</v>
      </c>
      <c r="C11" s="96" t="s">
        <v>2</v>
      </c>
      <c r="D11" s="135"/>
      <c r="E11" s="97">
        <f t="shared" si="0"/>
        <v>270652.95999999996</v>
      </c>
      <c r="F11" s="98">
        <f t="shared" si="0"/>
        <v>259593.54</v>
      </c>
      <c r="G11" s="134">
        <f t="shared" ref="G11:G26" si="2">E11-F11</f>
        <v>11059.419999999955</v>
      </c>
      <c r="H11" s="99">
        <f t="shared" si="1"/>
        <v>203306.96</v>
      </c>
      <c r="I11" s="100">
        <f t="shared" si="1"/>
        <v>198627.91</v>
      </c>
      <c r="J11" s="87">
        <f t="shared" ref="J11:J26" si="3">H11-I11</f>
        <v>4679.0499999999884</v>
      </c>
      <c r="K11" s="101">
        <f>(149900-10620)+60000</f>
        <v>199280</v>
      </c>
      <c r="L11" s="102">
        <v>194600.95</v>
      </c>
      <c r="M11" s="90">
        <f t="shared" ref="M11:M26" si="4">K11-L11</f>
        <v>4679.0499999999884</v>
      </c>
      <c r="N11" s="101">
        <v>0</v>
      </c>
      <c r="O11" s="102">
        <v>0</v>
      </c>
      <c r="P11" s="90">
        <f t="shared" ref="P11:P26" si="5">N11-O11</f>
        <v>0</v>
      </c>
      <c r="Q11" s="101">
        <v>0</v>
      </c>
      <c r="R11" s="102">
        <v>0</v>
      </c>
      <c r="S11" s="90">
        <f t="shared" ref="S11:S26" si="6">Q11-R11</f>
        <v>0</v>
      </c>
      <c r="T11" s="103">
        <v>0</v>
      </c>
      <c r="U11" s="104">
        <v>0</v>
      </c>
      <c r="V11" s="90">
        <f t="shared" ref="V11:V26" si="7">T11-U11</f>
        <v>0</v>
      </c>
      <c r="W11" s="103">
        <v>0</v>
      </c>
      <c r="X11" s="104">
        <v>0</v>
      </c>
      <c r="Y11" s="90">
        <f t="shared" ref="Y11:Y26" si="8">W11-X11</f>
        <v>0</v>
      </c>
      <c r="Z11" s="101">
        <v>0</v>
      </c>
      <c r="AA11" s="102">
        <v>0</v>
      </c>
      <c r="AB11" s="90">
        <f t="shared" ref="AB11:AB26" si="9">Z11-AA11</f>
        <v>0</v>
      </c>
      <c r="AC11" s="101">
        <v>4026.96</v>
      </c>
      <c r="AD11" s="102">
        <v>4026.96</v>
      </c>
      <c r="AE11" s="90">
        <f t="shared" ref="AE11:AE26" si="10">AC11-AD11</f>
        <v>0</v>
      </c>
      <c r="AF11" s="101">
        <v>57050</v>
      </c>
      <c r="AG11" s="102">
        <v>56305.63</v>
      </c>
      <c r="AH11" s="90">
        <f t="shared" ref="AH11:AH26" si="11">AF11-AG11</f>
        <v>744.37000000000262</v>
      </c>
      <c r="AI11" s="101">
        <v>10296</v>
      </c>
      <c r="AJ11" s="102">
        <v>4660</v>
      </c>
      <c r="AK11" s="90">
        <f t="shared" ref="AK11:AK26" si="12">AI11-AJ11</f>
        <v>5636</v>
      </c>
      <c r="AL11" s="101">
        <v>0</v>
      </c>
      <c r="AM11" s="102">
        <v>0</v>
      </c>
      <c r="AN11" s="90">
        <f t="shared" ref="AN11:AN26" si="13">AL11-AM11</f>
        <v>0</v>
      </c>
      <c r="AO11" s="101">
        <v>0</v>
      </c>
      <c r="AP11" s="102">
        <v>0</v>
      </c>
      <c r="AQ11" s="90">
        <f t="shared" ref="AQ11:AQ26" si="14">AO11-AP11</f>
        <v>0</v>
      </c>
      <c r="AR11" s="101">
        <v>0</v>
      </c>
      <c r="AS11" s="102">
        <v>0</v>
      </c>
      <c r="AT11" s="90">
        <f t="shared" ref="AT11:AT26" si="15">AR11-AS11</f>
        <v>0</v>
      </c>
      <c r="AU11" s="101">
        <v>0</v>
      </c>
      <c r="AV11" s="102">
        <v>0</v>
      </c>
      <c r="AW11" s="90">
        <f t="shared" ref="AW11:AW26" si="16">AU11-AV11</f>
        <v>0</v>
      </c>
      <c r="AX11" s="101">
        <v>0</v>
      </c>
      <c r="AY11" s="102">
        <v>0</v>
      </c>
      <c r="AZ11" s="90">
        <f t="shared" ref="AZ11:AZ26" si="17">AX11-AY11</f>
        <v>0</v>
      </c>
      <c r="BA11" s="101">
        <v>0</v>
      </c>
      <c r="BB11" s="102">
        <v>0</v>
      </c>
      <c r="BC11" s="90">
        <f t="shared" ref="BC11:BC26" si="18">BA11-BB11</f>
        <v>0</v>
      </c>
      <c r="BD11" s="101">
        <v>0</v>
      </c>
      <c r="BE11" s="102">
        <v>0</v>
      </c>
      <c r="BF11" s="90">
        <f t="shared" ref="BF11:BF26" si="19">BD11-BE11</f>
        <v>0</v>
      </c>
      <c r="BG11" s="93"/>
      <c r="BH11" s="93"/>
      <c r="BJ11" s="93"/>
      <c r="BK11" s="93"/>
      <c r="BL11" s="93"/>
    </row>
    <row r="12" spans="1:65" ht="18.75" customHeight="1" x14ac:dyDescent="0.2">
      <c r="A12" s="94"/>
      <c r="B12" s="95">
        <v>2220</v>
      </c>
      <c r="C12" s="105" t="s">
        <v>79</v>
      </c>
      <c r="D12" s="106"/>
      <c r="E12" s="97">
        <f t="shared" si="0"/>
        <v>5040</v>
      </c>
      <c r="F12" s="98">
        <f t="shared" si="0"/>
        <v>0</v>
      </c>
      <c r="G12" s="84">
        <f t="shared" si="2"/>
        <v>5040</v>
      </c>
      <c r="H12" s="99">
        <f t="shared" si="1"/>
        <v>5040</v>
      </c>
      <c r="I12" s="100">
        <f t="shared" si="1"/>
        <v>0</v>
      </c>
      <c r="J12" s="87">
        <f t="shared" si="3"/>
        <v>5040</v>
      </c>
      <c r="K12" s="101">
        <v>5040</v>
      </c>
      <c r="L12" s="107">
        <v>0</v>
      </c>
      <c r="M12" s="90">
        <f t="shared" si="4"/>
        <v>5040</v>
      </c>
      <c r="N12" s="101">
        <v>0</v>
      </c>
      <c r="O12" s="107">
        <v>0</v>
      </c>
      <c r="P12" s="90">
        <f t="shared" si="5"/>
        <v>0</v>
      </c>
      <c r="Q12" s="101">
        <v>0</v>
      </c>
      <c r="R12" s="107">
        <v>0</v>
      </c>
      <c r="S12" s="90">
        <f t="shared" si="6"/>
        <v>0</v>
      </c>
      <c r="T12" s="103">
        <v>0</v>
      </c>
      <c r="U12" s="108">
        <v>0</v>
      </c>
      <c r="V12" s="90">
        <f t="shared" si="7"/>
        <v>0</v>
      </c>
      <c r="W12" s="103">
        <v>0</v>
      </c>
      <c r="X12" s="108">
        <v>0</v>
      </c>
      <c r="Y12" s="90">
        <f t="shared" si="8"/>
        <v>0</v>
      </c>
      <c r="Z12" s="101">
        <v>0</v>
      </c>
      <c r="AA12" s="107">
        <v>0</v>
      </c>
      <c r="AB12" s="90">
        <f t="shared" si="9"/>
        <v>0</v>
      </c>
      <c r="AC12" s="101">
        <v>0</v>
      </c>
      <c r="AD12" s="107">
        <v>0</v>
      </c>
      <c r="AE12" s="90">
        <f t="shared" si="10"/>
        <v>0</v>
      </c>
      <c r="AF12" s="101">
        <v>0</v>
      </c>
      <c r="AG12" s="107">
        <v>0</v>
      </c>
      <c r="AH12" s="90">
        <f t="shared" si="11"/>
        <v>0</v>
      </c>
      <c r="AI12" s="101">
        <v>0</v>
      </c>
      <c r="AJ12" s="107">
        <v>0</v>
      </c>
      <c r="AK12" s="90">
        <f t="shared" si="12"/>
        <v>0</v>
      </c>
      <c r="AL12" s="101">
        <v>0</v>
      </c>
      <c r="AM12" s="107">
        <v>0</v>
      </c>
      <c r="AN12" s="90">
        <f t="shared" si="13"/>
        <v>0</v>
      </c>
      <c r="AO12" s="101">
        <v>0</v>
      </c>
      <c r="AP12" s="107">
        <v>0</v>
      </c>
      <c r="AQ12" s="90">
        <f t="shared" si="14"/>
        <v>0</v>
      </c>
      <c r="AR12" s="101">
        <v>0</v>
      </c>
      <c r="AS12" s="107">
        <v>0</v>
      </c>
      <c r="AT12" s="90">
        <f t="shared" si="15"/>
        <v>0</v>
      </c>
      <c r="AU12" s="101">
        <v>0</v>
      </c>
      <c r="AV12" s="107">
        <v>0</v>
      </c>
      <c r="AW12" s="90">
        <f t="shared" si="16"/>
        <v>0</v>
      </c>
      <c r="AX12" s="101">
        <v>0</v>
      </c>
      <c r="AY12" s="107">
        <v>0</v>
      </c>
      <c r="AZ12" s="90">
        <f t="shared" si="17"/>
        <v>0</v>
      </c>
      <c r="BA12" s="101">
        <v>0</v>
      </c>
      <c r="BB12" s="107">
        <v>0</v>
      </c>
      <c r="BC12" s="90">
        <f t="shared" si="18"/>
        <v>0</v>
      </c>
      <c r="BD12" s="101">
        <v>0</v>
      </c>
      <c r="BE12" s="107">
        <v>0</v>
      </c>
      <c r="BF12" s="90">
        <f t="shared" si="19"/>
        <v>0</v>
      </c>
      <c r="BG12" s="93"/>
      <c r="BH12" s="93"/>
      <c r="BJ12" s="93"/>
      <c r="BK12" s="93"/>
      <c r="BL12" s="93"/>
    </row>
    <row r="13" spans="1:65" ht="18.75" customHeight="1" x14ac:dyDescent="0.2">
      <c r="A13" s="94"/>
      <c r="B13" s="95">
        <v>2230</v>
      </c>
      <c r="C13" s="96" t="s">
        <v>80</v>
      </c>
      <c r="D13" s="135"/>
      <c r="E13" s="97">
        <f t="shared" si="0"/>
        <v>622620</v>
      </c>
      <c r="F13" s="98">
        <f t="shared" si="0"/>
        <v>422560</v>
      </c>
      <c r="G13" s="134">
        <f t="shared" si="2"/>
        <v>200060</v>
      </c>
      <c r="H13" s="99">
        <f t="shared" si="1"/>
        <v>597600</v>
      </c>
      <c r="I13" s="100">
        <f t="shared" si="1"/>
        <v>422560</v>
      </c>
      <c r="J13" s="87">
        <f t="shared" si="3"/>
        <v>175040</v>
      </c>
      <c r="K13" s="101">
        <v>597600</v>
      </c>
      <c r="L13" s="102">
        <v>422560</v>
      </c>
      <c r="M13" s="90">
        <f t="shared" si="4"/>
        <v>175040</v>
      </c>
      <c r="N13" s="101">
        <v>0</v>
      </c>
      <c r="O13" s="102">
        <v>0</v>
      </c>
      <c r="P13" s="90">
        <f t="shared" si="5"/>
        <v>0</v>
      </c>
      <c r="Q13" s="101">
        <v>0</v>
      </c>
      <c r="R13" s="102">
        <v>0</v>
      </c>
      <c r="S13" s="90">
        <f t="shared" si="6"/>
        <v>0</v>
      </c>
      <c r="T13" s="103">
        <v>0</v>
      </c>
      <c r="U13" s="104">
        <v>0</v>
      </c>
      <c r="V13" s="90">
        <f t="shared" si="7"/>
        <v>0</v>
      </c>
      <c r="W13" s="103">
        <v>0</v>
      </c>
      <c r="X13" s="104">
        <v>0</v>
      </c>
      <c r="Y13" s="90">
        <f t="shared" si="8"/>
        <v>0</v>
      </c>
      <c r="Z13" s="101">
        <v>0</v>
      </c>
      <c r="AA13" s="102">
        <v>0</v>
      </c>
      <c r="AB13" s="90">
        <f t="shared" si="9"/>
        <v>0</v>
      </c>
      <c r="AC13" s="101">
        <v>0</v>
      </c>
      <c r="AD13" s="102">
        <v>0</v>
      </c>
      <c r="AE13" s="90">
        <f t="shared" si="10"/>
        <v>0</v>
      </c>
      <c r="AF13" s="101">
        <v>25020</v>
      </c>
      <c r="AG13" s="102">
        <v>0</v>
      </c>
      <c r="AH13" s="90">
        <f t="shared" si="11"/>
        <v>25020</v>
      </c>
      <c r="AI13" s="101">
        <v>0</v>
      </c>
      <c r="AJ13" s="102">
        <v>0</v>
      </c>
      <c r="AK13" s="90">
        <f t="shared" si="12"/>
        <v>0</v>
      </c>
      <c r="AL13" s="101">
        <v>0</v>
      </c>
      <c r="AM13" s="102">
        <v>0</v>
      </c>
      <c r="AN13" s="90">
        <f t="shared" si="13"/>
        <v>0</v>
      </c>
      <c r="AO13" s="101">
        <v>0</v>
      </c>
      <c r="AP13" s="102">
        <v>0</v>
      </c>
      <c r="AQ13" s="90">
        <f t="shared" si="14"/>
        <v>0</v>
      </c>
      <c r="AR13" s="101">
        <v>0</v>
      </c>
      <c r="AS13" s="102">
        <v>0</v>
      </c>
      <c r="AT13" s="90">
        <f t="shared" si="15"/>
        <v>0</v>
      </c>
      <c r="AU13" s="101">
        <v>0</v>
      </c>
      <c r="AV13" s="102">
        <v>0</v>
      </c>
      <c r="AW13" s="90">
        <f t="shared" si="16"/>
        <v>0</v>
      </c>
      <c r="AX13" s="101">
        <v>0</v>
      </c>
      <c r="AY13" s="102">
        <v>0</v>
      </c>
      <c r="AZ13" s="90">
        <f t="shared" si="17"/>
        <v>0</v>
      </c>
      <c r="BA13" s="101">
        <v>0</v>
      </c>
      <c r="BB13" s="102">
        <v>0</v>
      </c>
      <c r="BC13" s="90">
        <f t="shared" si="18"/>
        <v>0</v>
      </c>
      <c r="BD13" s="101">
        <v>0</v>
      </c>
      <c r="BE13" s="102">
        <v>0</v>
      </c>
      <c r="BF13" s="90">
        <f t="shared" si="19"/>
        <v>0</v>
      </c>
      <c r="BG13" s="93"/>
      <c r="BH13" s="93"/>
      <c r="BJ13" s="93"/>
      <c r="BK13" s="93"/>
      <c r="BL13" s="93"/>
    </row>
    <row r="14" spans="1:65" ht="18.75" customHeight="1" x14ac:dyDescent="0.2">
      <c r="A14" s="94"/>
      <c r="B14" s="95">
        <v>2240</v>
      </c>
      <c r="C14" s="96" t="s">
        <v>25</v>
      </c>
      <c r="D14" s="135"/>
      <c r="E14" s="97">
        <f t="shared" si="0"/>
        <v>1180112</v>
      </c>
      <c r="F14" s="98">
        <f t="shared" si="0"/>
        <v>68610.789999999994</v>
      </c>
      <c r="G14" s="134">
        <f t="shared" si="2"/>
        <v>1111501.21</v>
      </c>
      <c r="H14" s="99">
        <f t="shared" si="1"/>
        <v>1180112</v>
      </c>
      <c r="I14" s="100">
        <f t="shared" si="1"/>
        <v>68610.789999999994</v>
      </c>
      <c r="J14" s="87">
        <f t="shared" si="3"/>
        <v>1111501.21</v>
      </c>
      <c r="K14" s="101">
        <f>420700+47125+812287-100000</f>
        <v>1180112</v>
      </c>
      <c r="L14" s="102">
        <v>68610.789999999994</v>
      </c>
      <c r="M14" s="90">
        <f t="shared" si="4"/>
        <v>1111501.21</v>
      </c>
      <c r="N14" s="101">
        <v>0</v>
      </c>
      <c r="O14" s="102">
        <v>0</v>
      </c>
      <c r="P14" s="90">
        <f t="shared" si="5"/>
        <v>0</v>
      </c>
      <c r="Q14" s="101">
        <v>0</v>
      </c>
      <c r="R14" s="102">
        <v>0</v>
      </c>
      <c r="S14" s="90">
        <f t="shared" si="6"/>
        <v>0</v>
      </c>
      <c r="T14" s="103">
        <v>0</v>
      </c>
      <c r="U14" s="104">
        <v>0</v>
      </c>
      <c r="V14" s="90">
        <f t="shared" si="7"/>
        <v>0</v>
      </c>
      <c r="W14" s="103">
        <v>0</v>
      </c>
      <c r="X14" s="104">
        <v>0</v>
      </c>
      <c r="Y14" s="90">
        <f t="shared" si="8"/>
        <v>0</v>
      </c>
      <c r="Z14" s="101">
        <v>0</v>
      </c>
      <c r="AA14" s="102">
        <v>0</v>
      </c>
      <c r="AB14" s="90">
        <f t="shared" si="9"/>
        <v>0</v>
      </c>
      <c r="AC14" s="101">
        <v>0</v>
      </c>
      <c r="AD14" s="102">
        <v>0</v>
      </c>
      <c r="AE14" s="90">
        <f t="shared" si="10"/>
        <v>0</v>
      </c>
      <c r="AF14" s="101">
        <v>0</v>
      </c>
      <c r="AG14" s="102">
        <v>0</v>
      </c>
      <c r="AH14" s="90">
        <f t="shared" si="11"/>
        <v>0</v>
      </c>
      <c r="AI14" s="101">
        <v>0</v>
      </c>
      <c r="AJ14" s="102">
        <v>0</v>
      </c>
      <c r="AK14" s="90">
        <f t="shared" si="12"/>
        <v>0</v>
      </c>
      <c r="AL14" s="101">
        <v>0</v>
      </c>
      <c r="AM14" s="102">
        <v>0</v>
      </c>
      <c r="AN14" s="90">
        <f t="shared" si="13"/>
        <v>0</v>
      </c>
      <c r="AO14" s="101">
        <v>0</v>
      </c>
      <c r="AP14" s="102">
        <v>0</v>
      </c>
      <c r="AQ14" s="90">
        <f t="shared" si="14"/>
        <v>0</v>
      </c>
      <c r="AR14" s="101">
        <v>0</v>
      </c>
      <c r="AS14" s="102">
        <v>0</v>
      </c>
      <c r="AT14" s="90">
        <f t="shared" si="15"/>
        <v>0</v>
      </c>
      <c r="AU14" s="101">
        <v>0</v>
      </c>
      <c r="AV14" s="102">
        <v>0</v>
      </c>
      <c r="AW14" s="90">
        <f t="shared" si="16"/>
        <v>0</v>
      </c>
      <c r="AX14" s="101">
        <v>0</v>
      </c>
      <c r="AY14" s="102">
        <v>0</v>
      </c>
      <c r="AZ14" s="90">
        <f t="shared" si="17"/>
        <v>0</v>
      </c>
      <c r="BA14" s="101">
        <v>0</v>
      </c>
      <c r="BB14" s="102">
        <v>0</v>
      </c>
      <c r="BC14" s="90">
        <f t="shared" si="18"/>
        <v>0</v>
      </c>
      <c r="BD14" s="101">
        <v>0</v>
      </c>
      <c r="BE14" s="102">
        <v>0</v>
      </c>
      <c r="BF14" s="90">
        <f t="shared" si="19"/>
        <v>0</v>
      </c>
      <c r="BG14" s="93"/>
      <c r="BH14" s="93"/>
      <c r="BJ14" s="93"/>
      <c r="BK14" s="93"/>
      <c r="BL14" s="93"/>
    </row>
    <row r="15" spans="1:65" ht="18.75" customHeight="1" x14ac:dyDescent="0.2">
      <c r="A15" s="94"/>
      <c r="B15" s="95">
        <v>2250</v>
      </c>
      <c r="C15" s="96" t="s">
        <v>81</v>
      </c>
      <c r="D15" s="135"/>
      <c r="E15" s="97">
        <f t="shared" si="0"/>
        <v>12000</v>
      </c>
      <c r="F15" s="98">
        <f t="shared" si="0"/>
        <v>7167.6</v>
      </c>
      <c r="G15" s="134">
        <f t="shared" si="2"/>
        <v>4832.3999999999996</v>
      </c>
      <c r="H15" s="99">
        <f t="shared" si="1"/>
        <v>12000</v>
      </c>
      <c r="I15" s="100">
        <f t="shared" si="1"/>
        <v>7167.6</v>
      </c>
      <c r="J15" s="87">
        <f t="shared" si="3"/>
        <v>4832.3999999999996</v>
      </c>
      <c r="K15" s="101">
        <v>12000</v>
      </c>
      <c r="L15" s="102">
        <v>7167.6</v>
      </c>
      <c r="M15" s="90">
        <f t="shared" si="4"/>
        <v>4832.3999999999996</v>
      </c>
      <c r="N15" s="101">
        <v>0</v>
      </c>
      <c r="O15" s="102">
        <v>0</v>
      </c>
      <c r="P15" s="90">
        <f t="shared" si="5"/>
        <v>0</v>
      </c>
      <c r="Q15" s="101">
        <v>0</v>
      </c>
      <c r="R15" s="102">
        <v>0</v>
      </c>
      <c r="S15" s="90">
        <f t="shared" si="6"/>
        <v>0</v>
      </c>
      <c r="T15" s="103">
        <v>0</v>
      </c>
      <c r="U15" s="104">
        <v>0</v>
      </c>
      <c r="V15" s="90">
        <f t="shared" si="7"/>
        <v>0</v>
      </c>
      <c r="W15" s="103">
        <v>0</v>
      </c>
      <c r="X15" s="104">
        <v>0</v>
      </c>
      <c r="Y15" s="90">
        <f t="shared" si="8"/>
        <v>0</v>
      </c>
      <c r="Z15" s="101">
        <v>0</v>
      </c>
      <c r="AA15" s="102">
        <v>0</v>
      </c>
      <c r="AB15" s="90">
        <f t="shared" si="9"/>
        <v>0</v>
      </c>
      <c r="AC15" s="101">
        <v>0</v>
      </c>
      <c r="AD15" s="102">
        <v>0</v>
      </c>
      <c r="AE15" s="90">
        <f t="shared" si="10"/>
        <v>0</v>
      </c>
      <c r="AF15" s="101">
        <v>0</v>
      </c>
      <c r="AG15" s="102">
        <v>0</v>
      </c>
      <c r="AH15" s="90">
        <f t="shared" si="11"/>
        <v>0</v>
      </c>
      <c r="AI15" s="101">
        <v>0</v>
      </c>
      <c r="AJ15" s="102">
        <v>0</v>
      </c>
      <c r="AK15" s="90">
        <f t="shared" si="12"/>
        <v>0</v>
      </c>
      <c r="AL15" s="101">
        <v>0</v>
      </c>
      <c r="AM15" s="102">
        <v>0</v>
      </c>
      <c r="AN15" s="90">
        <f t="shared" si="13"/>
        <v>0</v>
      </c>
      <c r="AO15" s="101">
        <v>0</v>
      </c>
      <c r="AP15" s="102">
        <v>0</v>
      </c>
      <c r="AQ15" s="90">
        <f t="shared" si="14"/>
        <v>0</v>
      </c>
      <c r="AR15" s="101">
        <v>0</v>
      </c>
      <c r="AS15" s="102">
        <v>0</v>
      </c>
      <c r="AT15" s="90">
        <f t="shared" si="15"/>
        <v>0</v>
      </c>
      <c r="AU15" s="101">
        <v>0</v>
      </c>
      <c r="AV15" s="102">
        <v>0</v>
      </c>
      <c r="AW15" s="90">
        <f t="shared" si="16"/>
        <v>0</v>
      </c>
      <c r="AX15" s="101">
        <v>0</v>
      </c>
      <c r="AY15" s="102">
        <v>0</v>
      </c>
      <c r="AZ15" s="90">
        <f t="shared" si="17"/>
        <v>0</v>
      </c>
      <c r="BA15" s="101">
        <v>0</v>
      </c>
      <c r="BB15" s="102">
        <v>0</v>
      </c>
      <c r="BC15" s="90">
        <f t="shared" si="18"/>
        <v>0</v>
      </c>
      <c r="BD15" s="101">
        <v>0</v>
      </c>
      <c r="BE15" s="102">
        <v>0</v>
      </c>
      <c r="BF15" s="90">
        <f t="shared" si="19"/>
        <v>0</v>
      </c>
      <c r="BG15" s="93"/>
      <c r="BH15" s="93"/>
      <c r="BJ15" s="93"/>
      <c r="BK15" s="93"/>
      <c r="BL15" s="93"/>
    </row>
    <row r="16" spans="1:65" ht="18.75" customHeight="1" x14ac:dyDescent="0.2">
      <c r="A16" s="94"/>
      <c r="B16" s="95">
        <v>2271</v>
      </c>
      <c r="C16" s="96" t="s">
        <v>82</v>
      </c>
      <c r="D16" s="135"/>
      <c r="E16" s="97">
        <f t="shared" si="0"/>
        <v>3428100</v>
      </c>
      <c r="F16" s="98">
        <f t="shared" si="0"/>
        <v>1499744.8</v>
      </c>
      <c r="G16" s="134">
        <f t="shared" si="2"/>
        <v>1928355.2</v>
      </c>
      <c r="H16" s="99">
        <f t="shared" si="1"/>
        <v>3422900</v>
      </c>
      <c r="I16" s="100">
        <f t="shared" si="1"/>
        <v>1499744.8</v>
      </c>
      <c r="J16" s="87">
        <f t="shared" si="3"/>
        <v>1923155.2</v>
      </c>
      <c r="K16" s="101">
        <v>3422900</v>
      </c>
      <c r="L16" s="102">
        <v>1499744.8</v>
      </c>
      <c r="M16" s="90">
        <f t="shared" si="4"/>
        <v>1923155.2</v>
      </c>
      <c r="N16" s="101">
        <v>0</v>
      </c>
      <c r="O16" s="102">
        <v>0</v>
      </c>
      <c r="P16" s="90">
        <f t="shared" si="5"/>
        <v>0</v>
      </c>
      <c r="Q16" s="101">
        <v>0</v>
      </c>
      <c r="R16" s="102">
        <v>0</v>
      </c>
      <c r="S16" s="90">
        <f t="shared" si="6"/>
        <v>0</v>
      </c>
      <c r="T16" s="103">
        <v>0</v>
      </c>
      <c r="U16" s="104">
        <v>0</v>
      </c>
      <c r="V16" s="90">
        <f t="shared" si="7"/>
        <v>0</v>
      </c>
      <c r="W16" s="103">
        <v>0</v>
      </c>
      <c r="X16" s="104">
        <v>0</v>
      </c>
      <c r="Y16" s="90">
        <f t="shared" si="8"/>
        <v>0</v>
      </c>
      <c r="Z16" s="101">
        <v>0</v>
      </c>
      <c r="AA16" s="102">
        <v>0</v>
      </c>
      <c r="AB16" s="90">
        <f t="shared" si="9"/>
        <v>0</v>
      </c>
      <c r="AC16" s="101">
        <v>0</v>
      </c>
      <c r="AD16" s="102">
        <v>0</v>
      </c>
      <c r="AE16" s="90">
        <f t="shared" si="10"/>
        <v>0</v>
      </c>
      <c r="AF16" s="101">
        <v>5200</v>
      </c>
      <c r="AG16" s="102">
        <v>0</v>
      </c>
      <c r="AH16" s="90">
        <f t="shared" si="11"/>
        <v>5200</v>
      </c>
      <c r="AI16" s="101">
        <v>0</v>
      </c>
      <c r="AJ16" s="102">
        <v>0</v>
      </c>
      <c r="AK16" s="90">
        <f t="shared" si="12"/>
        <v>0</v>
      </c>
      <c r="AL16" s="101">
        <v>0</v>
      </c>
      <c r="AM16" s="102">
        <v>0</v>
      </c>
      <c r="AN16" s="90">
        <f t="shared" si="13"/>
        <v>0</v>
      </c>
      <c r="AO16" s="101">
        <v>0</v>
      </c>
      <c r="AP16" s="102">
        <v>0</v>
      </c>
      <c r="AQ16" s="90">
        <f t="shared" si="14"/>
        <v>0</v>
      </c>
      <c r="AR16" s="101">
        <v>0</v>
      </c>
      <c r="AS16" s="102">
        <v>0</v>
      </c>
      <c r="AT16" s="90">
        <f t="shared" si="15"/>
        <v>0</v>
      </c>
      <c r="AU16" s="101">
        <v>0</v>
      </c>
      <c r="AV16" s="102">
        <v>0</v>
      </c>
      <c r="AW16" s="90">
        <f t="shared" si="16"/>
        <v>0</v>
      </c>
      <c r="AX16" s="101">
        <v>0</v>
      </c>
      <c r="AY16" s="102">
        <v>0</v>
      </c>
      <c r="AZ16" s="90">
        <f t="shared" si="17"/>
        <v>0</v>
      </c>
      <c r="BA16" s="101">
        <v>0</v>
      </c>
      <c r="BB16" s="102">
        <v>0</v>
      </c>
      <c r="BC16" s="90">
        <f t="shared" si="18"/>
        <v>0</v>
      </c>
      <c r="BD16" s="101">
        <v>0</v>
      </c>
      <c r="BE16" s="102">
        <v>0</v>
      </c>
      <c r="BF16" s="90">
        <f t="shared" si="19"/>
        <v>0</v>
      </c>
      <c r="BG16" s="93"/>
      <c r="BH16" s="93"/>
      <c r="BJ16" s="93"/>
      <c r="BK16" s="93"/>
      <c r="BL16" s="93"/>
    </row>
    <row r="17" spans="1:64" ht="18.75" customHeight="1" x14ac:dyDescent="0.2">
      <c r="A17" s="94"/>
      <c r="B17" s="95">
        <v>2272</v>
      </c>
      <c r="C17" s="96" t="s">
        <v>83</v>
      </c>
      <c r="D17" s="135"/>
      <c r="E17" s="97">
        <f t="shared" si="0"/>
        <v>117650</v>
      </c>
      <c r="F17" s="98">
        <f t="shared" si="0"/>
        <v>58345.160000000011</v>
      </c>
      <c r="G17" s="134">
        <f t="shared" si="2"/>
        <v>59304.839999999989</v>
      </c>
      <c r="H17" s="99">
        <f t="shared" si="1"/>
        <v>114750</v>
      </c>
      <c r="I17" s="100">
        <f t="shared" si="1"/>
        <v>58345.160000000011</v>
      </c>
      <c r="J17" s="87">
        <f t="shared" si="3"/>
        <v>56404.839999999989</v>
      </c>
      <c r="K17" s="101">
        <v>114750</v>
      </c>
      <c r="L17" s="102">
        <v>58345.160000000011</v>
      </c>
      <c r="M17" s="90">
        <f t="shared" si="4"/>
        <v>56404.839999999989</v>
      </c>
      <c r="N17" s="101">
        <v>0</v>
      </c>
      <c r="O17" s="102">
        <v>0</v>
      </c>
      <c r="P17" s="90">
        <f t="shared" si="5"/>
        <v>0</v>
      </c>
      <c r="Q17" s="101">
        <v>0</v>
      </c>
      <c r="R17" s="102">
        <v>0</v>
      </c>
      <c r="S17" s="90">
        <f t="shared" si="6"/>
        <v>0</v>
      </c>
      <c r="T17" s="103">
        <v>0</v>
      </c>
      <c r="U17" s="104">
        <v>0</v>
      </c>
      <c r="V17" s="90">
        <f t="shared" si="7"/>
        <v>0</v>
      </c>
      <c r="W17" s="103">
        <v>0</v>
      </c>
      <c r="X17" s="104">
        <v>0</v>
      </c>
      <c r="Y17" s="90">
        <f t="shared" si="8"/>
        <v>0</v>
      </c>
      <c r="Z17" s="101">
        <v>0</v>
      </c>
      <c r="AA17" s="102">
        <v>0</v>
      </c>
      <c r="AB17" s="90">
        <f t="shared" si="9"/>
        <v>0</v>
      </c>
      <c r="AC17" s="101">
        <v>0</v>
      </c>
      <c r="AD17" s="102">
        <v>0</v>
      </c>
      <c r="AE17" s="90">
        <f t="shared" si="10"/>
        <v>0</v>
      </c>
      <c r="AF17" s="101">
        <v>2900</v>
      </c>
      <c r="AG17" s="102">
        <v>0</v>
      </c>
      <c r="AH17" s="90">
        <f t="shared" si="11"/>
        <v>2900</v>
      </c>
      <c r="AI17" s="101">
        <v>0</v>
      </c>
      <c r="AJ17" s="102">
        <v>0</v>
      </c>
      <c r="AK17" s="90">
        <f t="shared" si="12"/>
        <v>0</v>
      </c>
      <c r="AL17" s="101">
        <v>0</v>
      </c>
      <c r="AM17" s="102">
        <v>0</v>
      </c>
      <c r="AN17" s="90">
        <f t="shared" si="13"/>
        <v>0</v>
      </c>
      <c r="AO17" s="101">
        <v>0</v>
      </c>
      <c r="AP17" s="102">
        <v>0</v>
      </c>
      <c r="AQ17" s="90">
        <f t="shared" si="14"/>
        <v>0</v>
      </c>
      <c r="AR17" s="101">
        <v>0</v>
      </c>
      <c r="AS17" s="102">
        <v>0</v>
      </c>
      <c r="AT17" s="90">
        <f t="shared" si="15"/>
        <v>0</v>
      </c>
      <c r="AU17" s="101">
        <v>0</v>
      </c>
      <c r="AV17" s="102">
        <v>0</v>
      </c>
      <c r="AW17" s="90">
        <f t="shared" si="16"/>
        <v>0</v>
      </c>
      <c r="AX17" s="101">
        <v>0</v>
      </c>
      <c r="AY17" s="102">
        <v>0</v>
      </c>
      <c r="AZ17" s="90">
        <f t="shared" si="17"/>
        <v>0</v>
      </c>
      <c r="BA17" s="101">
        <v>0</v>
      </c>
      <c r="BB17" s="102">
        <v>0</v>
      </c>
      <c r="BC17" s="90">
        <f t="shared" si="18"/>
        <v>0</v>
      </c>
      <c r="BD17" s="101">
        <v>0</v>
      </c>
      <c r="BE17" s="102">
        <v>0</v>
      </c>
      <c r="BF17" s="90">
        <f t="shared" si="19"/>
        <v>0</v>
      </c>
      <c r="BG17" s="93"/>
      <c r="BH17" s="93"/>
      <c r="BJ17" s="93"/>
      <c r="BK17" s="93"/>
      <c r="BL17" s="93"/>
    </row>
    <row r="18" spans="1:64" ht="18.75" customHeight="1" x14ac:dyDescent="0.2">
      <c r="A18" s="94"/>
      <c r="B18" s="95">
        <v>2273</v>
      </c>
      <c r="C18" s="96" t="s">
        <v>84</v>
      </c>
      <c r="D18" s="135"/>
      <c r="E18" s="97">
        <f t="shared" si="0"/>
        <v>328998</v>
      </c>
      <c r="F18" s="98">
        <f t="shared" si="0"/>
        <v>128031.98</v>
      </c>
      <c r="G18" s="134">
        <f t="shared" si="2"/>
        <v>200966.02000000002</v>
      </c>
      <c r="H18" s="99">
        <f t="shared" si="1"/>
        <v>319998</v>
      </c>
      <c r="I18" s="100">
        <f t="shared" si="1"/>
        <v>128031.98</v>
      </c>
      <c r="J18" s="87">
        <f t="shared" si="3"/>
        <v>191966.02000000002</v>
      </c>
      <c r="K18" s="101">
        <f>340060-20062</f>
        <v>319998</v>
      </c>
      <c r="L18" s="102">
        <v>128031.98</v>
      </c>
      <c r="M18" s="90">
        <f t="shared" si="4"/>
        <v>191966.02000000002</v>
      </c>
      <c r="N18" s="101">
        <v>0</v>
      </c>
      <c r="O18" s="102">
        <v>0</v>
      </c>
      <c r="P18" s="90">
        <f t="shared" si="5"/>
        <v>0</v>
      </c>
      <c r="Q18" s="101">
        <v>0</v>
      </c>
      <c r="R18" s="102">
        <v>0</v>
      </c>
      <c r="S18" s="90">
        <f t="shared" si="6"/>
        <v>0</v>
      </c>
      <c r="T18" s="103">
        <v>0</v>
      </c>
      <c r="U18" s="104">
        <v>0</v>
      </c>
      <c r="V18" s="90">
        <f t="shared" si="7"/>
        <v>0</v>
      </c>
      <c r="W18" s="103">
        <v>0</v>
      </c>
      <c r="X18" s="104">
        <v>0</v>
      </c>
      <c r="Y18" s="90">
        <f t="shared" si="8"/>
        <v>0</v>
      </c>
      <c r="Z18" s="101">
        <v>0</v>
      </c>
      <c r="AA18" s="102">
        <v>0</v>
      </c>
      <c r="AB18" s="90">
        <f t="shared" si="9"/>
        <v>0</v>
      </c>
      <c r="AC18" s="101">
        <v>0</v>
      </c>
      <c r="AD18" s="102">
        <v>0</v>
      </c>
      <c r="AE18" s="90">
        <f t="shared" si="10"/>
        <v>0</v>
      </c>
      <c r="AF18" s="101">
        <v>9000</v>
      </c>
      <c r="AG18" s="102">
        <v>0</v>
      </c>
      <c r="AH18" s="90">
        <f t="shared" si="11"/>
        <v>9000</v>
      </c>
      <c r="AI18" s="101">
        <v>0</v>
      </c>
      <c r="AJ18" s="102">
        <v>0</v>
      </c>
      <c r="AK18" s="90">
        <f t="shared" si="12"/>
        <v>0</v>
      </c>
      <c r="AL18" s="101">
        <v>0</v>
      </c>
      <c r="AM18" s="102">
        <v>0</v>
      </c>
      <c r="AN18" s="90">
        <f t="shared" si="13"/>
        <v>0</v>
      </c>
      <c r="AO18" s="101">
        <v>0</v>
      </c>
      <c r="AP18" s="102">
        <v>0</v>
      </c>
      <c r="AQ18" s="90">
        <f t="shared" si="14"/>
        <v>0</v>
      </c>
      <c r="AR18" s="101">
        <v>0</v>
      </c>
      <c r="AS18" s="102">
        <v>0</v>
      </c>
      <c r="AT18" s="90">
        <f t="shared" si="15"/>
        <v>0</v>
      </c>
      <c r="AU18" s="101">
        <v>0</v>
      </c>
      <c r="AV18" s="102">
        <v>0</v>
      </c>
      <c r="AW18" s="90">
        <f t="shared" si="16"/>
        <v>0</v>
      </c>
      <c r="AX18" s="101">
        <v>0</v>
      </c>
      <c r="AY18" s="102">
        <v>0</v>
      </c>
      <c r="AZ18" s="90">
        <f t="shared" si="17"/>
        <v>0</v>
      </c>
      <c r="BA18" s="101">
        <v>0</v>
      </c>
      <c r="BB18" s="102">
        <v>0</v>
      </c>
      <c r="BC18" s="90">
        <f t="shared" si="18"/>
        <v>0</v>
      </c>
      <c r="BD18" s="101">
        <v>0</v>
      </c>
      <c r="BE18" s="102">
        <v>0</v>
      </c>
      <c r="BF18" s="90">
        <f t="shared" si="19"/>
        <v>0</v>
      </c>
      <c r="BG18" s="93"/>
      <c r="BH18" s="93"/>
      <c r="BJ18" s="93"/>
      <c r="BK18" s="93"/>
      <c r="BL18" s="93"/>
    </row>
    <row r="19" spans="1:64" ht="18.75" customHeight="1" x14ac:dyDescent="0.2">
      <c r="A19" s="94"/>
      <c r="B19" s="95">
        <v>2274</v>
      </c>
      <c r="C19" s="96" t="s">
        <v>85</v>
      </c>
      <c r="D19" s="135"/>
      <c r="E19" s="97">
        <f t="shared" si="0"/>
        <v>0</v>
      </c>
      <c r="F19" s="98">
        <f t="shared" si="0"/>
        <v>0</v>
      </c>
      <c r="G19" s="134">
        <f t="shared" si="2"/>
        <v>0</v>
      </c>
      <c r="H19" s="99">
        <f t="shared" si="1"/>
        <v>0</v>
      </c>
      <c r="I19" s="100">
        <f t="shared" si="1"/>
        <v>0</v>
      </c>
      <c r="J19" s="87">
        <f t="shared" si="3"/>
        <v>0</v>
      </c>
      <c r="K19" s="101">
        <v>0</v>
      </c>
      <c r="L19" s="102">
        <v>0</v>
      </c>
      <c r="M19" s="90">
        <f t="shared" si="4"/>
        <v>0</v>
      </c>
      <c r="N19" s="101">
        <v>0</v>
      </c>
      <c r="O19" s="102">
        <v>0</v>
      </c>
      <c r="P19" s="90">
        <f t="shared" si="5"/>
        <v>0</v>
      </c>
      <c r="Q19" s="101">
        <v>0</v>
      </c>
      <c r="R19" s="102">
        <v>0</v>
      </c>
      <c r="S19" s="90">
        <f t="shared" si="6"/>
        <v>0</v>
      </c>
      <c r="T19" s="103">
        <v>0</v>
      </c>
      <c r="U19" s="104">
        <v>0</v>
      </c>
      <c r="V19" s="90">
        <f t="shared" si="7"/>
        <v>0</v>
      </c>
      <c r="W19" s="103">
        <v>0</v>
      </c>
      <c r="X19" s="104">
        <v>0</v>
      </c>
      <c r="Y19" s="90">
        <f t="shared" si="8"/>
        <v>0</v>
      </c>
      <c r="Z19" s="101">
        <v>0</v>
      </c>
      <c r="AA19" s="102">
        <v>0</v>
      </c>
      <c r="AB19" s="90">
        <f t="shared" si="9"/>
        <v>0</v>
      </c>
      <c r="AC19" s="101">
        <v>0</v>
      </c>
      <c r="AD19" s="102">
        <v>0</v>
      </c>
      <c r="AE19" s="90">
        <f t="shared" si="10"/>
        <v>0</v>
      </c>
      <c r="AF19" s="101">
        <v>0</v>
      </c>
      <c r="AG19" s="102">
        <v>0</v>
      </c>
      <c r="AH19" s="90">
        <f t="shared" si="11"/>
        <v>0</v>
      </c>
      <c r="AI19" s="101">
        <v>0</v>
      </c>
      <c r="AJ19" s="102">
        <v>0</v>
      </c>
      <c r="AK19" s="90">
        <f t="shared" si="12"/>
        <v>0</v>
      </c>
      <c r="AL19" s="101">
        <v>0</v>
      </c>
      <c r="AM19" s="102">
        <v>0</v>
      </c>
      <c r="AN19" s="90">
        <f t="shared" si="13"/>
        <v>0</v>
      </c>
      <c r="AO19" s="101">
        <v>0</v>
      </c>
      <c r="AP19" s="102">
        <v>0</v>
      </c>
      <c r="AQ19" s="90">
        <f t="shared" si="14"/>
        <v>0</v>
      </c>
      <c r="AR19" s="101">
        <v>0</v>
      </c>
      <c r="AS19" s="102">
        <v>0</v>
      </c>
      <c r="AT19" s="90">
        <f t="shared" si="15"/>
        <v>0</v>
      </c>
      <c r="AU19" s="101">
        <v>0</v>
      </c>
      <c r="AV19" s="102">
        <v>0</v>
      </c>
      <c r="AW19" s="90">
        <f t="shared" si="16"/>
        <v>0</v>
      </c>
      <c r="AX19" s="101">
        <v>0</v>
      </c>
      <c r="AY19" s="102">
        <v>0</v>
      </c>
      <c r="AZ19" s="90">
        <f t="shared" si="17"/>
        <v>0</v>
      </c>
      <c r="BA19" s="101">
        <v>0</v>
      </c>
      <c r="BB19" s="102">
        <v>0</v>
      </c>
      <c r="BC19" s="90">
        <f t="shared" si="18"/>
        <v>0</v>
      </c>
      <c r="BD19" s="101">
        <v>0</v>
      </c>
      <c r="BE19" s="102">
        <v>0</v>
      </c>
      <c r="BF19" s="90">
        <f t="shared" si="19"/>
        <v>0</v>
      </c>
      <c r="BG19" s="93"/>
      <c r="BH19" s="93"/>
      <c r="BJ19" s="93"/>
      <c r="BK19" s="93"/>
      <c r="BL19" s="93"/>
    </row>
    <row r="20" spans="1:64" ht="18.75" customHeight="1" x14ac:dyDescent="0.2">
      <c r="A20" s="94"/>
      <c r="B20" s="95">
        <v>2275</v>
      </c>
      <c r="C20" s="96" t="s">
        <v>86</v>
      </c>
      <c r="D20" s="135"/>
      <c r="E20" s="97">
        <f t="shared" si="0"/>
        <v>11160</v>
      </c>
      <c r="F20" s="98">
        <f t="shared" si="0"/>
        <v>5577.6</v>
      </c>
      <c r="G20" s="134">
        <f t="shared" si="2"/>
        <v>5582.4</v>
      </c>
      <c r="H20" s="99">
        <f t="shared" si="1"/>
        <v>11160</v>
      </c>
      <c r="I20" s="100">
        <f t="shared" si="1"/>
        <v>5577.6</v>
      </c>
      <c r="J20" s="87">
        <f t="shared" si="3"/>
        <v>5582.4</v>
      </c>
      <c r="K20" s="101">
        <v>11160</v>
      </c>
      <c r="L20" s="102">
        <v>5577.6</v>
      </c>
      <c r="M20" s="90">
        <f t="shared" si="4"/>
        <v>5582.4</v>
      </c>
      <c r="N20" s="101">
        <v>0</v>
      </c>
      <c r="O20" s="102">
        <v>0</v>
      </c>
      <c r="P20" s="90">
        <f t="shared" si="5"/>
        <v>0</v>
      </c>
      <c r="Q20" s="101">
        <v>0</v>
      </c>
      <c r="R20" s="102">
        <v>0</v>
      </c>
      <c r="S20" s="90">
        <f t="shared" si="6"/>
        <v>0</v>
      </c>
      <c r="T20" s="103">
        <v>0</v>
      </c>
      <c r="U20" s="104">
        <v>0</v>
      </c>
      <c r="V20" s="90">
        <f t="shared" si="7"/>
        <v>0</v>
      </c>
      <c r="W20" s="103">
        <v>0</v>
      </c>
      <c r="X20" s="104">
        <v>0</v>
      </c>
      <c r="Y20" s="90">
        <f t="shared" si="8"/>
        <v>0</v>
      </c>
      <c r="Z20" s="101">
        <v>0</v>
      </c>
      <c r="AA20" s="102">
        <v>0</v>
      </c>
      <c r="AB20" s="90">
        <f t="shared" si="9"/>
        <v>0</v>
      </c>
      <c r="AC20" s="101">
        <v>0</v>
      </c>
      <c r="AD20" s="102">
        <v>0</v>
      </c>
      <c r="AE20" s="90">
        <f t="shared" si="10"/>
        <v>0</v>
      </c>
      <c r="AF20" s="101">
        <v>0</v>
      </c>
      <c r="AG20" s="102">
        <v>0</v>
      </c>
      <c r="AH20" s="90">
        <f t="shared" si="11"/>
        <v>0</v>
      </c>
      <c r="AI20" s="101">
        <v>0</v>
      </c>
      <c r="AJ20" s="102">
        <v>0</v>
      </c>
      <c r="AK20" s="90">
        <f t="shared" si="12"/>
        <v>0</v>
      </c>
      <c r="AL20" s="101">
        <v>0</v>
      </c>
      <c r="AM20" s="102">
        <v>0</v>
      </c>
      <c r="AN20" s="90">
        <f t="shared" si="13"/>
        <v>0</v>
      </c>
      <c r="AO20" s="101">
        <v>0</v>
      </c>
      <c r="AP20" s="102">
        <v>0</v>
      </c>
      <c r="AQ20" s="90">
        <f t="shared" si="14"/>
        <v>0</v>
      </c>
      <c r="AR20" s="101">
        <v>0</v>
      </c>
      <c r="AS20" s="102">
        <v>0</v>
      </c>
      <c r="AT20" s="90">
        <f t="shared" si="15"/>
        <v>0</v>
      </c>
      <c r="AU20" s="101">
        <v>0</v>
      </c>
      <c r="AV20" s="102">
        <v>0</v>
      </c>
      <c r="AW20" s="90">
        <f t="shared" si="16"/>
        <v>0</v>
      </c>
      <c r="AX20" s="101">
        <v>0</v>
      </c>
      <c r="AY20" s="102">
        <v>0</v>
      </c>
      <c r="AZ20" s="90">
        <f t="shared" si="17"/>
        <v>0</v>
      </c>
      <c r="BA20" s="101">
        <v>0</v>
      </c>
      <c r="BB20" s="102">
        <v>0</v>
      </c>
      <c r="BC20" s="90">
        <f t="shared" si="18"/>
        <v>0</v>
      </c>
      <c r="BD20" s="101">
        <v>0</v>
      </c>
      <c r="BE20" s="102">
        <v>0</v>
      </c>
      <c r="BF20" s="90">
        <f t="shared" si="19"/>
        <v>0</v>
      </c>
      <c r="BG20" s="93"/>
      <c r="BH20" s="93"/>
      <c r="BJ20" s="93"/>
      <c r="BK20" s="93"/>
      <c r="BL20" s="93"/>
    </row>
    <row r="21" spans="1:64" ht="18.75" customHeight="1" x14ac:dyDescent="0.2">
      <c r="A21" s="94"/>
      <c r="B21" s="95">
        <v>2282</v>
      </c>
      <c r="C21" s="96" t="s">
        <v>87</v>
      </c>
      <c r="D21" s="135"/>
      <c r="E21" s="97">
        <f t="shared" si="0"/>
        <v>3056.23</v>
      </c>
      <c r="F21" s="98">
        <f t="shared" si="0"/>
        <v>2786.23</v>
      </c>
      <c r="G21" s="134">
        <f t="shared" si="2"/>
        <v>270</v>
      </c>
      <c r="H21" s="99">
        <f t="shared" si="1"/>
        <v>2100</v>
      </c>
      <c r="I21" s="100">
        <f t="shared" si="1"/>
        <v>1830</v>
      </c>
      <c r="J21" s="87">
        <f t="shared" si="3"/>
        <v>270</v>
      </c>
      <c r="K21" s="101">
        <v>2100</v>
      </c>
      <c r="L21" s="102">
        <v>1830</v>
      </c>
      <c r="M21" s="90">
        <f t="shared" si="4"/>
        <v>270</v>
      </c>
      <c r="N21" s="101">
        <v>0</v>
      </c>
      <c r="O21" s="102">
        <v>0</v>
      </c>
      <c r="P21" s="90">
        <f t="shared" si="5"/>
        <v>0</v>
      </c>
      <c r="Q21" s="101">
        <v>0</v>
      </c>
      <c r="R21" s="102">
        <v>0</v>
      </c>
      <c r="S21" s="90">
        <f t="shared" si="6"/>
        <v>0</v>
      </c>
      <c r="T21" s="103">
        <v>0</v>
      </c>
      <c r="U21" s="104">
        <v>0</v>
      </c>
      <c r="V21" s="90">
        <f t="shared" si="7"/>
        <v>0</v>
      </c>
      <c r="W21" s="103">
        <v>0</v>
      </c>
      <c r="X21" s="104">
        <v>0</v>
      </c>
      <c r="Y21" s="90">
        <f t="shared" si="8"/>
        <v>0</v>
      </c>
      <c r="Z21" s="101">
        <v>0</v>
      </c>
      <c r="AA21" s="102">
        <v>0</v>
      </c>
      <c r="AB21" s="90">
        <f t="shared" si="9"/>
        <v>0</v>
      </c>
      <c r="AC21" s="101">
        <v>0</v>
      </c>
      <c r="AD21" s="102">
        <v>0</v>
      </c>
      <c r="AE21" s="90">
        <f t="shared" si="10"/>
        <v>0</v>
      </c>
      <c r="AF21" s="101">
        <v>0</v>
      </c>
      <c r="AG21" s="102">
        <v>0</v>
      </c>
      <c r="AH21" s="90">
        <f t="shared" si="11"/>
        <v>0</v>
      </c>
      <c r="AI21" s="101">
        <v>956.23</v>
      </c>
      <c r="AJ21" s="102">
        <v>956.23</v>
      </c>
      <c r="AK21" s="90">
        <f t="shared" si="12"/>
        <v>0</v>
      </c>
      <c r="AL21" s="101">
        <v>0</v>
      </c>
      <c r="AM21" s="102">
        <v>0</v>
      </c>
      <c r="AN21" s="90">
        <f t="shared" si="13"/>
        <v>0</v>
      </c>
      <c r="AO21" s="101">
        <v>0</v>
      </c>
      <c r="AP21" s="102">
        <v>0</v>
      </c>
      <c r="AQ21" s="90">
        <f t="shared" si="14"/>
        <v>0</v>
      </c>
      <c r="AR21" s="101">
        <v>0</v>
      </c>
      <c r="AS21" s="102">
        <v>0</v>
      </c>
      <c r="AT21" s="90">
        <f t="shared" si="15"/>
        <v>0</v>
      </c>
      <c r="AU21" s="101">
        <v>0</v>
      </c>
      <c r="AV21" s="102">
        <v>0</v>
      </c>
      <c r="AW21" s="90">
        <f t="shared" si="16"/>
        <v>0</v>
      </c>
      <c r="AX21" s="101">
        <v>0</v>
      </c>
      <c r="AY21" s="102">
        <v>0</v>
      </c>
      <c r="AZ21" s="90">
        <f t="shared" si="17"/>
        <v>0</v>
      </c>
      <c r="BA21" s="101">
        <v>0</v>
      </c>
      <c r="BB21" s="102">
        <v>0</v>
      </c>
      <c r="BC21" s="90">
        <f t="shared" si="18"/>
        <v>0</v>
      </c>
      <c r="BD21" s="101">
        <v>0</v>
      </c>
      <c r="BE21" s="102">
        <v>0</v>
      </c>
      <c r="BF21" s="90">
        <f t="shared" si="19"/>
        <v>0</v>
      </c>
      <c r="BG21" s="93"/>
      <c r="BH21" s="93"/>
      <c r="BJ21" s="93"/>
      <c r="BK21" s="93"/>
      <c r="BL21" s="93"/>
    </row>
    <row r="22" spans="1:64" ht="18.75" customHeight="1" x14ac:dyDescent="0.2">
      <c r="A22" s="94"/>
      <c r="B22" s="95">
        <v>2730</v>
      </c>
      <c r="C22" s="96" t="s">
        <v>88</v>
      </c>
      <c r="D22" s="135"/>
      <c r="E22" s="97">
        <f t="shared" si="0"/>
        <v>23400</v>
      </c>
      <c r="F22" s="98">
        <f t="shared" si="0"/>
        <v>8900</v>
      </c>
      <c r="G22" s="134">
        <f t="shared" si="2"/>
        <v>14500</v>
      </c>
      <c r="H22" s="99">
        <f t="shared" si="1"/>
        <v>23400</v>
      </c>
      <c r="I22" s="100">
        <f t="shared" si="1"/>
        <v>8900</v>
      </c>
      <c r="J22" s="87">
        <f t="shared" si="3"/>
        <v>14500</v>
      </c>
      <c r="K22" s="101">
        <v>23400</v>
      </c>
      <c r="L22" s="102">
        <v>8900</v>
      </c>
      <c r="M22" s="90">
        <f t="shared" si="4"/>
        <v>14500</v>
      </c>
      <c r="N22" s="101">
        <v>0</v>
      </c>
      <c r="O22" s="102">
        <v>0</v>
      </c>
      <c r="P22" s="90">
        <f t="shared" si="5"/>
        <v>0</v>
      </c>
      <c r="Q22" s="101">
        <v>0</v>
      </c>
      <c r="R22" s="102">
        <v>0</v>
      </c>
      <c r="S22" s="90">
        <f t="shared" si="6"/>
        <v>0</v>
      </c>
      <c r="T22" s="103">
        <v>0</v>
      </c>
      <c r="U22" s="104">
        <v>0</v>
      </c>
      <c r="V22" s="90">
        <f t="shared" si="7"/>
        <v>0</v>
      </c>
      <c r="W22" s="103">
        <v>0</v>
      </c>
      <c r="X22" s="104">
        <v>0</v>
      </c>
      <c r="Y22" s="90">
        <f t="shared" si="8"/>
        <v>0</v>
      </c>
      <c r="Z22" s="101">
        <v>0</v>
      </c>
      <c r="AA22" s="102">
        <v>0</v>
      </c>
      <c r="AB22" s="90">
        <f t="shared" si="9"/>
        <v>0</v>
      </c>
      <c r="AC22" s="101">
        <v>0</v>
      </c>
      <c r="AD22" s="102">
        <v>0</v>
      </c>
      <c r="AE22" s="90">
        <f t="shared" si="10"/>
        <v>0</v>
      </c>
      <c r="AF22" s="101">
        <v>0</v>
      </c>
      <c r="AG22" s="102">
        <v>0</v>
      </c>
      <c r="AH22" s="90">
        <f t="shared" si="11"/>
        <v>0</v>
      </c>
      <c r="AI22" s="101">
        <v>0</v>
      </c>
      <c r="AJ22" s="102">
        <v>0</v>
      </c>
      <c r="AK22" s="90">
        <f t="shared" si="12"/>
        <v>0</v>
      </c>
      <c r="AL22" s="101">
        <v>0</v>
      </c>
      <c r="AM22" s="102">
        <v>0</v>
      </c>
      <c r="AN22" s="90">
        <f t="shared" si="13"/>
        <v>0</v>
      </c>
      <c r="AO22" s="101">
        <v>0</v>
      </c>
      <c r="AP22" s="102">
        <v>0</v>
      </c>
      <c r="AQ22" s="90">
        <f t="shared" si="14"/>
        <v>0</v>
      </c>
      <c r="AR22" s="101">
        <v>0</v>
      </c>
      <c r="AS22" s="102">
        <v>0</v>
      </c>
      <c r="AT22" s="90">
        <f t="shared" si="15"/>
        <v>0</v>
      </c>
      <c r="AU22" s="101">
        <v>0</v>
      </c>
      <c r="AV22" s="102">
        <v>0</v>
      </c>
      <c r="AW22" s="90">
        <f t="shared" si="16"/>
        <v>0</v>
      </c>
      <c r="AX22" s="101">
        <v>0</v>
      </c>
      <c r="AY22" s="102">
        <v>0</v>
      </c>
      <c r="AZ22" s="90">
        <f t="shared" si="17"/>
        <v>0</v>
      </c>
      <c r="BA22" s="101">
        <v>0</v>
      </c>
      <c r="BB22" s="102">
        <v>0</v>
      </c>
      <c r="BC22" s="90">
        <f t="shared" si="18"/>
        <v>0</v>
      </c>
      <c r="BD22" s="101">
        <v>0</v>
      </c>
      <c r="BE22" s="102">
        <v>0</v>
      </c>
      <c r="BF22" s="90">
        <f t="shared" si="19"/>
        <v>0</v>
      </c>
      <c r="BG22" s="93"/>
      <c r="BH22" s="93"/>
      <c r="BJ22" s="93"/>
      <c r="BK22" s="93"/>
      <c r="BL22" s="93"/>
    </row>
    <row r="23" spans="1:64" ht="18.75" customHeight="1" x14ac:dyDescent="0.2">
      <c r="A23" s="94"/>
      <c r="B23" s="95">
        <v>2800</v>
      </c>
      <c r="C23" s="96" t="s">
        <v>89</v>
      </c>
      <c r="D23" s="135"/>
      <c r="E23" s="97">
        <f t="shared" si="0"/>
        <v>2000</v>
      </c>
      <c r="F23" s="98">
        <f t="shared" si="0"/>
        <v>0</v>
      </c>
      <c r="G23" s="134">
        <f t="shared" si="2"/>
        <v>2000</v>
      </c>
      <c r="H23" s="99">
        <f t="shared" si="1"/>
        <v>0</v>
      </c>
      <c r="I23" s="100">
        <f t="shared" si="1"/>
        <v>0</v>
      </c>
      <c r="J23" s="87">
        <f t="shared" si="3"/>
        <v>0</v>
      </c>
      <c r="K23" s="101">
        <v>0</v>
      </c>
      <c r="L23" s="102">
        <v>0</v>
      </c>
      <c r="M23" s="90">
        <f t="shared" si="4"/>
        <v>0</v>
      </c>
      <c r="N23" s="101">
        <v>0</v>
      </c>
      <c r="O23" s="102">
        <v>0</v>
      </c>
      <c r="P23" s="90">
        <f t="shared" si="5"/>
        <v>0</v>
      </c>
      <c r="Q23" s="101">
        <v>0</v>
      </c>
      <c r="R23" s="102">
        <v>0</v>
      </c>
      <c r="S23" s="90">
        <f t="shared" si="6"/>
        <v>0</v>
      </c>
      <c r="T23" s="103">
        <v>0</v>
      </c>
      <c r="U23" s="104">
        <v>0</v>
      </c>
      <c r="V23" s="90">
        <f t="shared" si="7"/>
        <v>0</v>
      </c>
      <c r="W23" s="103">
        <v>0</v>
      </c>
      <c r="X23" s="104">
        <v>0</v>
      </c>
      <c r="Y23" s="90">
        <f t="shared" si="8"/>
        <v>0</v>
      </c>
      <c r="Z23" s="101">
        <v>0</v>
      </c>
      <c r="AA23" s="102">
        <v>0</v>
      </c>
      <c r="AB23" s="90">
        <f t="shared" si="9"/>
        <v>0</v>
      </c>
      <c r="AC23" s="101">
        <v>0</v>
      </c>
      <c r="AD23" s="102">
        <v>0</v>
      </c>
      <c r="AE23" s="90">
        <f t="shared" si="10"/>
        <v>0</v>
      </c>
      <c r="AF23" s="101">
        <v>2000</v>
      </c>
      <c r="AG23" s="102">
        <v>0</v>
      </c>
      <c r="AH23" s="90">
        <f t="shared" si="11"/>
        <v>2000</v>
      </c>
      <c r="AI23" s="101">
        <v>0</v>
      </c>
      <c r="AJ23" s="102">
        <v>0</v>
      </c>
      <c r="AK23" s="90">
        <f t="shared" si="12"/>
        <v>0</v>
      </c>
      <c r="AL23" s="101">
        <v>0</v>
      </c>
      <c r="AM23" s="102">
        <v>0</v>
      </c>
      <c r="AN23" s="90">
        <f t="shared" si="13"/>
        <v>0</v>
      </c>
      <c r="AO23" s="101">
        <v>0</v>
      </c>
      <c r="AP23" s="102">
        <v>0</v>
      </c>
      <c r="AQ23" s="90">
        <f t="shared" si="14"/>
        <v>0</v>
      </c>
      <c r="AR23" s="101">
        <v>0</v>
      </c>
      <c r="AS23" s="102">
        <v>0</v>
      </c>
      <c r="AT23" s="90">
        <f t="shared" si="15"/>
        <v>0</v>
      </c>
      <c r="AU23" s="101">
        <v>0</v>
      </c>
      <c r="AV23" s="102">
        <v>0</v>
      </c>
      <c r="AW23" s="90">
        <f t="shared" si="16"/>
        <v>0</v>
      </c>
      <c r="AX23" s="101">
        <v>0</v>
      </c>
      <c r="AY23" s="102">
        <v>0</v>
      </c>
      <c r="AZ23" s="90">
        <f t="shared" si="17"/>
        <v>0</v>
      </c>
      <c r="BA23" s="101">
        <v>0</v>
      </c>
      <c r="BB23" s="102">
        <v>0</v>
      </c>
      <c r="BC23" s="90">
        <f t="shared" si="18"/>
        <v>0</v>
      </c>
      <c r="BD23" s="101">
        <v>0</v>
      </c>
      <c r="BE23" s="102">
        <v>0</v>
      </c>
      <c r="BF23" s="90">
        <f t="shared" si="19"/>
        <v>0</v>
      </c>
      <c r="BG23" s="93"/>
      <c r="BH23" s="93"/>
      <c r="BJ23" s="93"/>
      <c r="BK23" s="93"/>
      <c r="BL23" s="93"/>
    </row>
    <row r="24" spans="1:64" ht="18.75" customHeight="1" x14ac:dyDescent="0.2">
      <c r="A24" s="94"/>
      <c r="B24" s="95">
        <v>3110</v>
      </c>
      <c r="C24" s="96" t="s">
        <v>90</v>
      </c>
      <c r="D24" s="135"/>
      <c r="E24" s="97">
        <f t="shared" si="0"/>
        <v>123464.88</v>
      </c>
      <c r="F24" s="98">
        <f t="shared" si="0"/>
        <v>123464.88</v>
      </c>
      <c r="G24" s="134">
        <f t="shared" si="2"/>
        <v>0</v>
      </c>
      <c r="H24" s="99">
        <f t="shared" si="1"/>
        <v>0</v>
      </c>
      <c r="I24" s="100">
        <f t="shared" si="1"/>
        <v>0</v>
      </c>
      <c r="J24" s="87">
        <f t="shared" si="3"/>
        <v>0</v>
      </c>
      <c r="K24" s="101">
        <v>0</v>
      </c>
      <c r="L24" s="102">
        <v>0</v>
      </c>
      <c r="M24" s="90">
        <f t="shared" si="4"/>
        <v>0</v>
      </c>
      <c r="N24" s="101">
        <v>0</v>
      </c>
      <c r="O24" s="102">
        <v>0</v>
      </c>
      <c r="P24" s="90">
        <f t="shared" si="5"/>
        <v>0</v>
      </c>
      <c r="Q24" s="101">
        <v>0</v>
      </c>
      <c r="R24" s="102">
        <v>0</v>
      </c>
      <c r="S24" s="90">
        <f t="shared" si="6"/>
        <v>0</v>
      </c>
      <c r="T24" s="103">
        <v>0</v>
      </c>
      <c r="U24" s="104">
        <v>0</v>
      </c>
      <c r="V24" s="90">
        <f t="shared" si="7"/>
        <v>0</v>
      </c>
      <c r="W24" s="103">
        <v>0</v>
      </c>
      <c r="X24" s="104">
        <v>0</v>
      </c>
      <c r="Y24" s="90">
        <f t="shared" si="8"/>
        <v>0</v>
      </c>
      <c r="Z24" s="101">
        <v>0</v>
      </c>
      <c r="AA24" s="102">
        <v>0</v>
      </c>
      <c r="AB24" s="90">
        <f t="shared" si="9"/>
        <v>0</v>
      </c>
      <c r="AC24" s="101">
        <v>0</v>
      </c>
      <c r="AD24" s="102">
        <v>0</v>
      </c>
      <c r="AE24" s="90">
        <f t="shared" si="10"/>
        <v>0</v>
      </c>
      <c r="AF24" s="101">
        <v>0</v>
      </c>
      <c r="AG24" s="102">
        <v>0</v>
      </c>
      <c r="AH24" s="90">
        <f t="shared" si="11"/>
        <v>0</v>
      </c>
      <c r="AI24" s="101">
        <v>123464.88</v>
      </c>
      <c r="AJ24" s="102">
        <v>123464.88</v>
      </c>
      <c r="AK24" s="90">
        <f t="shared" si="12"/>
        <v>0</v>
      </c>
      <c r="AL24" s="101">
        <v>0</v>
      </c>
      <c r="AM24" s="102">
        <v>0</v>
      </c>
      <c r="AN24" s="90">
        <f t="shared" si="13"/>
        <v>0</v>
      </c>
      <c r="AO24" s="101">
        <v>0</v>
      </c>
      <c r="AP24" s="102">
        <v>0</v>
      </c>
      <c r="AQ24" s="90">
        <f t="shared" si="14"/>
        <v>0</v>
      </c>
      <c r="AR24" s="101">
        <v>0</v>
      </c>
      <c r="AS24" s="102">
        <v>0</v>
      </c>
      <c r="AT24" s="90">
        <f t="shared" si="15"/>
        <v>0</v>
      </c>
      <c r="AU24" s="101">
        <v>0</v>
      </c>
      <c r="AV24" s="102">
        <v>0</v>
      </c>
      <c r="AW24" s="90">
        <f t="shared" si="16"/>
        <v>0</v>
      </c>
      <c r="AX24" s="101">
        <v>0</v>
      </c>
      <c r="AY24" s="102">
        <v>0</v>
      </c>
      <c r="AZ24" s="90">
        <f t="shared" si="17"/>
        <v>0</v>
      </c>
      <c r="BA24" s="101">
        <v>0</v>
      </c>
      <c r="BB24" s="102">
        <v>0</v>
      </c>
      <c r="BC24" s="90">
        <f t="shared" si="18"/>
        <v>0</v>
      </c>
      <c r="BD24" s="101">
        <v>0</v>
      </c>
      <c r="BE24" s="102">
        <v>0</v>
      </c>
      <c r="BF24" s="90">
        <f t="shared" si="19"/>
        <v>0</v>
      </c>
      <c r="BG24" s="93"/>
      <c r="BH24" s="93"/>
      <c r="BJ24" s="93"/>
      <c r="BK24" s="93"/>
      <c r="BL24" s="93"/>
    </row>
    <row r="25" spans="1:64" ht="18.75" customHeight="1" x14ac:dyDescent="0.2">
      <c r="A25" s="94"/>
      <c r="B25" s="109">
        <v>3132</v>
      </c>
      <c r="C25" s="96" t="s">
        <v>91</v>
      </c>
      <c r="D25" s="135"/>
      <c r="E25" s="97">
        <f t="shared" si="0"/>
        <v>0</v>
      </c>
      <c r="F25" s="98">
        <f t="shared" si="0"/>
        <v>0</v>
      </c>
      <c r="G25" s="134">
        <f t="shared" si="2"/>
        <v>0</v>
      </c>
      <c r="H25" s="99">
        <f t="shared" si="1"/>
        <v>0</v>
      </c>
      <c r="I25" s="100">
        <f t="shared" si="1"/>
        <v>0</v>
      </c>
      <c r="J25" s="87">
        <f t="shared" si="3"/>
        <v>0</v>
      </c>
      <c r="K25" s="101">
        <v>0</v>
      </c>
      <c r="L25" s="107">
        <v>0</v>
      </c>
      <c r="M25" s="90">
        <f t="shared" si="4"/>
        <v>0</v>
      </c>
      <c r="N25" s="101">
        <v>0</v>
      </c>
      <c r="O25" s="107">
        <v>0</v>
      </c>
      <c r="P25" s="90">
        <f t="shared" si="5"/>
        <v>0</v>
      </c>
      <c r="Q25" s="101">
        <v>0</v>
      </c>
      <c r="R25" s="107">
        <v>0</v>
      </c>
      <c r="S25" s="90">
        <f t="shared" si="6"/>
        <v>0</v>
      </c>
      <c r="T25" s="103">
        <v>0</v>
      </c>
      <c r="U25" s="108">
        <v>0</v>
      </c>
      <c r="V25" s="90">
        <f t="shared" si="7"/>
        <v>0</v>
      </c>
      <c r="W25" s="103">
        <v>0</v>
      </c>
      <c r="X25" s="108">
        <v>0</v>
      </c>
      <c r="Y25" s="90">
        <f t="shared" si="8"/>
        <v>0</v>
      </c>
      <c r="Z25" s="101">
        <v>0</v>
      </c>
      <c r="AA25" s="107">
        <v>0</v>
      </c>
      <c r="AB25" s="90">
        <f t="shared" si="9"/>
        <v>0</v>
      </c>
      <c r="AC25" s="101">
        <v>0</v>
      </c>
      <c r="AD25" s="107">
        <v>0</v>
      </c>
      <c r="AE25" s="90">
        <f t="shared" si="10"/>
        <v>0</v>
      </c>
      <c r="AF25" s="101">
        <v>0</v>
      </c>
      <c r="AG25" s="107">
        <v>0</v>
      </c>
      <c r="AH25" s="90">
        <f t="shared" si="11"/>
        <v>0</v>
      </c>
      <c r="AI25" s="101">
        <v>0</v>
      </c>
      <c r="AJ25" s="107">
        <v>0</v>
      </c>
      <c r="AK25" s="90">
        <f t="shared" si="12"/>
        <v>0</v>
      </c>
      <c r="AL25" s="101">
        <v>0</v>
      </c>
      <c r="AM25" s="107">
        <v>0</v>
      </c>
      <c r="AN25" s="90">
        <f t="shared" si="13"/>
        <v>0</v>
      </c>
      <c r="AO25" s="101">
        <v>0</v>
      </c>
      <c r="AP25" s="107">
        <v>0</v>
      </c>
      <c r="AQ25" s="90">
        <f t="shared" si="14"/>
        <v>0</v>
      </c>
      <c r="AR25" s="101">
        <v>0</v>
      </c>
      <c r="AS25" s="107">
        <v>0</v>
      </c>
      <c r="AT25" s="90">
        <f t="shared" si="15"/>
        <v>0</v>
      </c>
      <c r="AU25" s="101">
        <v>0</v>
      </c>
      <c r="AV25" s="107">
        <v>0</v>
      </c>
      <c r="AW25" s="90">
        <f t="shared" si="16"/>
        <v>0</v>
      </c>
      <c r="AX25" s="101">
        <v>0</v>
      </c>
      <c r="AY25" s="107">
        <v>0</v>
      </c>
      <c r="AZ25" s="90">
        <f t="shared" si="17"/>
        <v>0</v>
      </c>
      <c r="BA25" s="101">
        <v>0</v>
      </c>
      <c r="BB25" s="107">
        <v>0</v>
      </c>
      <c r="BC25" s="90">
        <f t="shared" si="18"/>
        <v>0</v>
      </c>
      <c r="BD25" s="101">
        <v>0</v>
      </c>
      <c r="BE25" s="107">
        <v>0</v>
      </c>
      <c r="BF25" s="90">
        <f t="shared" si="19"/>
        <v>0</v>
      </c>
      <c r="BG25" s="93"/>
      <c r="BH25" s="93"/>
      <c r="BJ25" s="93"/>
      <c r="BK25" s="93"/>
      <c r="BL25" s="93"/>
    </row>
    <row r="26" spans="1:64" ht="18.75" customHeight="1" thickBot="1" x14ac:dyDescent="0.25">
      <c r="A26" s="110"/>
      <c r="B26" s="109">
        <v>3142</v>
      </c>
      <c r="C26" s="111" t="s">
        <v>92</v>
      </c>
      <c r="D26" s="136"/>
      <c r="E26" s="112">
        <f t="shared" si="0"/>
        <v>0</v>
      </c>
      <c r="F26" s="113">
        <f t="shared" si="0"/>
        <v>0</v>
      </c>
      <c r="G26" s="134">
        <f t="shared" si="2"/>
        <v>0</v>
      </c>
      <c r="H26" s="114">
        <f t="shared" si="1"/>
        <v>0</v>
      </c>
      <c r="I26" s="115">
        <f t="shared" si="1"/>
        <v>0</v>
      </c>
      <c r="J26" s="87">
        <f t="shared" si="3"/>
        <v>0</v>
      </c>
      <c r="K26" s="116">
        <v>0</v>
      </c>
      <c r="L26" s="117">
        <v>0</v>
      </c>
      <c r="M26" s="90">
        <f t="shared" si="4"/>
        <v>0</v>
      </c>
      <c r="N26" s="116">
        <v>0</v>
      </c>
      <c r="O26" s="117">
        <v>0</v>
      </c>
      <c r="P26" s="90">
        <f t="shared" si="5"/>
        <v>0</v>
      </c>
      <c r="Q26" s="116">
        <v>0</v>
      </c>
      <c r="R26" s="117">
        <v>0</v>
      </c>
      <c r="S26" s="90">
        <f t="shared" si="6"/>
        <v>0</v>
      </c>
      <c r="T26" s="118">
        <v>0</v>
      </c>
      <c r="U26" s="119">
        <v>0</v>
      </c>
      <c r="V26" s="90">
        <f t="shared" si="7"/>
        <v>0</v>
      </c>
      <c r="W26" s="118">
        <v>0</v>
      </c>
      <c r="X26" s="119">
        <v>0</v>
      </c>
      <c r="Y26" s="90">
        <f t="shared" si="8"/>
        <v>0</v>
      </c>
      <c r="Z26" s="116">
        <v>0</v>
      </c>
      <c r="AA26" s="117">
        <v>0</v>
      </c>
      <c r="AB26" s="90">
        <f t="shared" si="9"/>
        <v>0</v>
      </c>
      <c r="AC26" s="116">
        <v>0</v>
      </c>
      <c r="AD26" s="117">
        <v>0</v>
      </c>
      <c r="AE26" s="90">
        <f t="shared" si="10"/>
        <v>0</v>
      </c>
      <c r="AF26" s="116">
        <v>0</v>
      </c>
      <c r="AG26" s="117">
        <v>0</v>
      </c>
      <c r="AH26" s="90">
        <f t="shared" si="11"/>
        <v>0</v>
      </c>
      <c r="AI26" s="116">
        <v>0</v>
      </c>
      <c r="AJ26" s="117">
        <v>0</v>
      </c>
      <c r="AK26" s="90">
        <f t="shared" si="12"/>
        <v>0</v>
      </c>
      <c r="AL26" s="116">
        <v>0</v>
      </c>
      <c r="AM26" s="117">
        <v>0</v>
      </c>
      <c r="AN26" s="90">
        <f t="shared" si="13"/>
        <v>0</v>
      </c>
      <c r="AO26" s="116">
        <v>0</v>
      </c>
      <c r="AP26" s="117">
        <v>0</v>
      </c>
      <c r="AQ26" s="90">
        <f t="shared" si="14"/>
        <v>0</v>
      </c>
      <c r="AR26" s="116">
        <v>0</v>
      </c>
      <c r="AS26" s="117">
        <v>0</v>
      </c>
      <c r="AT26" s="90">
        <f t="shared" si="15"/>
        <v>0</v>
      </c>
      <c r="AU26" s="116">
        <v>0</v>
      </c>
      <c r="AV26" s="117">
        <v>0</v>
      </c>
      <c r="AW26" s="90">
        <f t="shared" si="16"/>
        <v>0</v>
      </c>
      <c r="AX26" s="116">
        <v>0</v>
      </c>
      <c r="AY26" s="117">
        <v>0</v>
      </c>
      <c r="AZ26" s="90">
        <f t="shared" si="17"/>
        <v>0</v>
      </c>
      <c r="BA26" s="116">
        <v>0</v>
      </c>
      <c r="BB26" s="117">
        <v>0</v>
      </c>
      <c r="BC26" s="90">
        <f t="shared" si="18"/>
        <v>0</v>
      </c>
      <c r="BD26" s="116">
        <v>0</v>
      </c>
      <c r="BE26" s="117">
        <v>0</v>
      </c>
      <c r="BF26" s="90">
        <f t="shared" si="19"/>
        <v>0</v>
      </c>
      <c r="BG26" s="93"/>
      <c r="BH26" s="93"/>
      <c r="BJ26" s="93"/>
      <c r="BK26" s="93"/>
      <c r="BL26" s="93"/>
    </row>
    <row r="27" spans="1:64" ht="18.75" customHeight="1" thickBot="1" x14ac:dyDescent="0.25">
      <c r="A27" s="120" t="s">
        <v>93</v>
      </c>
      <c r="B27" s="121"/>
      <c r="C27" s="121"/>
      <c r="D27" s="137"/>
      <c r="E27" s="122">
        <f t="shared" ref="E27:BB27" si="20">SUM(E9:E26)</f>
        <v>21357946.07</v>
      </c>
      <c r="F27" s="123">
        <f t="shared" si="20"/>
        <v>11606734.34</v>
      </c>
      <c r="G27" s="124">
        <f t="shared" si="20"/>
        <v>9751211.7300000004</v>
      </c>
      <c r="H27" s="125">
        <f t="shared" si="20"/>
        <v>21122058.960000001</v>
      </c>
      <c r="I27" s="126">
        <f t="shared" si="20"/>
        <v>11421347.6</v>
      </c>
      <c r="J27" s="127">
        <f t="shared" si="20"/>
        <v>9700711.3599999994</v>
      </c>
      <c r="K27" s="125">
        <f t="shared" si="20"/>
        <v>10055927</v>
      </c>
      <c r="L27" s="129">
        <f t="shared" si="20"/>
        <v>4836811.6000000006</v>
      </c>
      <c r="M27" s="130">
        <f t="shared" si="20"/>
        <v>5219115.4000000004</v>
      </c>
      <c r="N27" s="125">
        <f t="shared" si="20"/>
        <v>11036370</v>
      </c>
      <c r="O27" s="129">
        <f t="shared" si="20"/>
        <v>6565533.3599999994</v>
      </c>
      <c r="P27" s="130">
        <f t="shared" si="20"/>
        <v>4470836.6400000006</v>
      </c>
      <c r="Q27" s="125">
        <f t="shared" si="20"/>
        <v>0</v>
      </c>
      <c r="R27" s="129">
        <f t="shared" si="20"/>
        <v>0</v>
      </c>
      <c r="S27" s="130">
        <f t="shared" si="20"/>
        <v>0</v>
      </c>
      <c r="T27" s="138">
        <f t="shared" si="20"/>
        <v>0</v>
      </c>
      <c r="U27" s="131">
        <f t="shared" si="20"/>
        <v>0</v>
      </c>
      <c r="V27" s="130">
        <f t="shared" si="20"/>
        <v>0</v>
      </c>
      <c r="W27" s="138">
        <f t="shared" si="20"/>
        <v>0</v>
      </c>
      <c r="X27" s="131">
        <f t="shared" si="20"/>
        <v>0</v>
      </c>
      <c r="Y27" s="130">
        <f t="shared" si="20"/>
        <v>0</v>
      </c>
      <c r="Z27" s="125">
        <f>SUM(Z9:Z26)</f>
        <v>25735</v>
      </c>
      <c r="AA27" s="129">
        <f>SUM(AA9:AA26)</f>
        <v>14975.679999999998</v>
      </c>
      <c r="AB27" s="130">
        <f>SUM(AB9:AB26)</f>
        <v>10759.320000000002</v>
      </c>
      <c r="AC27" s="125">
        <f t="shared" si="20"/>
        <v>4026.96</v>
      </c>
      <c r="AD27" s="129">
        <f t="shared" si="20"/>
        <v>4026.96</v>
      </c>
      <c r="AE27" s="130">
        <f t="shared" si="20"/>
        <v>0</v>
      </c>
      <c r="AF27" s="125">
        <f t="shared" si="20"/>
        <v>101170</v>
      </c>
      <c r="AG27" s="129">
        <f t="shared" si="20"/>
        <v>56305.63</v>
      </c>
      <c r="AH27" s="130">
        <f t="shared" si="20"/>
        <v>44864.37</v>
      </c>
      <c r="AI27" s="128">
        <f t="shared" si="20"/>
        <v>134717.11000000002</v>
      </c>
      <c r="AJ27" s="129">
        <f t="shared" si="20"/>
        <v>129081.11</v>
      </c>
      <c r="AK27" s="130">
        <f t="shared" si="20"/>
        <v>5636</v>
      </c>
      <c r="AL27" s="125">
        <f t="shared" si="20"/>
        <v>0</v>
      </c>
      <c r="AM27" s="129">
        <f t="shared" si="20"/>
        <v>0</v>
      </c>
      <c r="AN27" s="130">
        <f t="shared" si="20"/>
        <v>0</v>
      </c>
      <c r="AO27" s="125">
        <f t="shared" si="20"/>
        <v>0</v>
      </c>
      <c r="AP27" s="129">
        <f t="shared" si="20"/>
        <v>0</v>
      </c>
      <c r="AQ27" s="130">
        <f t="shared" si="20"/>
        <v>0</v>
      </c>
      <c r="AR27" s="125">
        <f t="shared" si="20"/>
        <v>0</v>
      </c>
      <c r="AS27" s="129">
        <f t="shared" si="20"/>
        <v>0</v>
      </c>
      <c r="AT27" s="130">
        <f t="shared" si="20"/>
        <v>0</v>
      </c>
      <c r="AU27" s="125">
        <f t="shared" si="20"/>
        <v>0</v>
      </c>
      <c r="AV27" s="129">
        <f t="shared" si="20"/>
        <v>0</v>
      </c>
      <c r="AW27" s="130">
        <f t="shared" si="20"/>
        <v>0</v>
      </c>
      <c r="AX27" s="125">
        <f t="shared" si="20"/>
        <v>0</v>
      </c>
      <c r="AY27" s="129">
        <f t="shared" si="20"/>
        <v>0</v>
      </c>
      <c r="AZ27" s="130">
        <f t="shared" si="20"/>
        <v>0</v>
      </c>
      <c r="BA27" s="125">
        <f t="shared" si="20"/>
        <v>0</v>
      </c>
      <c r="BB27" s="129">
        <f t="shared" si="20"/>
        <v>0</v>
      </c>
      <c r="BC27" s="130">
        <f>SUM(BC9:BC25)</f>
        <v>0</v>
      </c>
      <c r="BD27" s="125">
        <f>SUM(BD9:BD26)</f>
        <v>0</v>
      </c>
      <c r="BE27" s="129">
        <f>SUM(BE9:BE26)</f>
        <v>0</v>
      </c>
      <c r="BF27" s="130">
        <f>SUM(BF9:BF25)</f>
        <v>0</v>
      </c>
      <c r="BG27" s="93"/>
      <c r="BH27" s="93"/>
      <c r="BJ27" s="93"/>
      <c r="BK27" s="93"/>
      <c r="BL27" s="93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C6B0-9CF4-4B36-91EA-71FBBD518256}">
  <sheetPr codeName="Лист9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1.4257812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Ліцей6!B4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198627.91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Ліцей6!I11</f>
        <v>198627.91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5000</v>
      </c>
      <c r="E6" s="8"/>
      <c r="F6" s="8"/>
      <c r="G6" s="8"/>
      <c r="I6" s="8"/>
      <c r="J6" s="8"/>
      <c r="K6" s="8"/>
      <c r="M6" s="8"/>
      <c r="N6" s="8"/>
      <c r="O6" s="8"/>
    </row>
    <row r="7" spans="1:15" ht="18" customHeight="1" x14ac:dyDescent="0.3">
      <c r="A7" s="11">
        <v>2210.1999999999998</v>
      </c>
      <c r="B7" s="12" t="s">
        <v>4</v>
      </c>
      <c r="C7" s="12"/>
      <c r="D7" s="13">
        <v>10045.59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10045.59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9135+327.6</f>
        <v>9462.6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7">
        <v>102.99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8</v>
      </c>
      <c r="C19" s="12"/>
      <c r="D19" s="13">
        <v>283.36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170575.15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170575.15</v>
      </c>
      <c r="D22" s="17"/>
      <c r="E22" s="18">
        <f>D21-C22</f>
        <v>0</v>
      </c>
    </row>
    <row r="23" spans="1:15" collapsed="1" x14ac:dyDescent="0.3">
      <c r="A23" s="11">
        <v>503</v>
      </c>
      <c r="B23" s="20" t="s">
        <v>11</v>
      </c>
      <c r="C23" s="17">
        <f>2260+17120</f>
        <v>19380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506</v>
      </c>
      <c r="B24" s="20" t="s">
        <v>12</v>
      </c>
      <c r="C24" s="17">
        <v>44400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501</v>
      </c>
      <c r="B25" s="20" t="s">
        <v>13</v>
      </c>
      <c r="C25" s="17">
        <f>3512.15+1045</f>
        <v>4557.1499999999996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502</v>
      </c>
      <c r="B26" s="20" t="s">
        <v>14</v>
      </c>
      <c r="C26" s="17">
        <v>19358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509</v>
      </c>
      <c r="B27" s="20" t="s">
        <v>15</v>
      </c>
      <c r="C27" s="17">
        <v>82880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t="17.25" hidden="1" customHeight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t="19.5" hidden="1" customHeight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5" hidden="1" customHeight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2210.6</v>
      </c>
      <c r="B34" s="12" t="s">
        <v>16</v>
      </c>
      <c r="C34" s="12"/>
      <c r="D34" s="13">
        <v>3079.85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2210.6999999999998</v>
      </c>
      <c r="B35" s="12" t="s">
        <v>17</v>
      </c>
      <c r="C35" s="12"/>
      <c r="D35" s="13">
        <v>4026.96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SUM(C37:C43)</f>
        <v>4026.96</v>
      </c>
      <c r="D36" s="17"/>
      <c r="E36" s="18">
        <f>D35-C36</f>
        <v>0</v>
      </c>
    </row>
    <row r="37" spans="1:15" collapsed="1" x14ac:dyDescent="0.3">
      <c r="A37" s="11"/>
      <c r="B37" s="20" t="s">
        <v>18</v>
      </c>
      <c r="C37" s="17">
        <v>4026.96</v>
      </c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2210.8000000000002</v>
      </c>
      <c r="B44" s="12" t="s">
        <v>19</v>
      </c>
      <c r="C44" s="12"/>
      <c r="D44" s="13">
        <v>5617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5617</v>
      </c>
      <c r="D45" s="22"/>
      <c r="E45" s="18">
        <f>D44-C45</f>
        <v>0</v>
      </c>
    </row>
    <row r="46" spans="1:15" collapsed="1" x14ac:dyDescent="0.3">
      <c r="A46" s="11">
        <v>803</v>
      </c>
      <c r="B46" s="20" t="s">
        <v>20</v>
      </c>
      <c r="C46" s="17">
        <f>3712+1365</f>
        <v>5077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x14ac:dyDescent="0.3">
      <c r="A47" s="11">
        <v>802</v>
      </c>
      <c r="B47" s="20" t="s">
        <v>21</v>
      </c>
      <c r="C47" s="17">
        <v>540</v>
      </c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22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>
        <v>2210.9</v>
      </c>
      <c r="B50" s="12" t="s">
        <v>22</v>
      </c>
      <c r="C50" s="12"/>
      <c r="D50" s="13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SUM(C52:C55)</f>
        <v>0</v>
      </c>
      <c r="D51" s="17"/>
      <c r="E51" s="18">
        <f>D50-C51</f>
        <v>0</v>
      </c>
    </row>
    <row r="52" spans="1:15" hidden="1" collapsed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1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>
        <v>2211.9</v>
      </c>
      <c r="B56" s="12" t="s">
        <v>23</v>
      </c>
      <c r="C56" s="12"/>
      <c r="D56" s="13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outlineLevel="1" x14ac:dyDescent="0.3">
      <c r="A57" s="14"/>
      <c r="B57" s="15"/>
      <c r="C57" s="16">
        <f>SUM(C58:C72)</f>
        <v>0</v>
      </c>
      <c r="D57" s="17"/>
      <c r="E57" s="18">
        <f>D56-C57</f>
        <v>0</v>
      </c>
    </row>
    <row r="58" spans="1:15" hidden="1" collapsed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3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t="18" hidden="1" customHeight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t="18" hidden="1" customHeight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3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outlineLevel="1" x14ac:dyDescent="0.3">
      <c r="A73" s="8"/>
      <c r="B73" s="24"/>
      <c r="D73" s="3" t="b">
        <f>D4=D5</f>
        <v>1</v>
      </c>
      <c r="E73" s="8"/>
      <c r="F73" s="8"/>
      <c r="G73" s="8"/>
      <c r="I73" s="8"/>
      <c r="J73" s="8"/>
      <c r="K73" s="8"/>
      <c r="M73" s="8"/>
      <c r="N73" s="8"/>
      <c r="O73" s="8"/>
    </row>
    <row r="74" spans="1:15" collapsed="1" x14ac:dyDescent="0.3">
      <c r="A74" s="8"/>
      <c r="B74" s="24"/>
      <c r="D74" s="25" t="s">
        <v>24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x14ac:dyDescent="0.3">
      <c r="A75" s="8"/>
      <c r="B75" s="8"/>
      <c r="D75" s="25" t="s">
        <v>24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ht="14.25" customHeight="1" x14ac:dyDescent="0.3">
      <c r="D76" s="25" t="s">
        <v>24</v>
      </c>
    </row>
    <row r="77" spans="1:15" ht="39.75" customHeight="1" x14ac:dyDescent="0.3">
      <c r="A77" s="4">
        <v>2240</v>
      </c>
      <c r="B77" s="5" t="s">
        <v>25</v>
      </c>
      <c r="C77" s="5"/>
      <c r="D77" s="6">
        <f>SUM(D79:D117)</f>
        <v>68610.789999999994</v>
      </c>
      <c r="E77" s="8"/>
      <c r="F77" s="8"/>
      <c r="G77" s="8"/>
      <c r="I77" s="8"/>
      <c r="J77" s="8"/>
      <c r="K77" s="8"/>
      <c r="M77" s="8"/>
      <c r="N77" s="8"/>
      <c r="O77" s="8"/>
    </row>
    <row r="78" spans="1:15" hidden="1" outlineLevel="1" x14ac:dyDescent="0.3">
      <c r="A78" s="26">
        <v>2240</v>
      </c>
      <c r="B78" s="26"/>
      <c r="C78" s="10"/>
      <c r="D78" s="10">
        <f>Ліцей6!I14</f>
        <v>68610.789999999994</v>
      </c>
      <c r="E78" s="7" t="b">
        <f>D78=D77</f>
        <v>1</v>
      </c>
    </row>
    <row r="79" spans="1:15" collapsed="1" x14ac:dyDescent="0.3">
      <c r="A79" s="14">
        <v>2240.1</v>
      </c>
      <c r="B79" s="12" t="s">
        <v>26</v>
      </c>
      <c r="C79" s="12"/>
      <c r="D79" s="13">
        <v>49020</v>
      </c>
    </row>
    <row r="80" spans="1:15" hidden="1" x14ac:dyDescent="0.3">
      <c r="A80" s="14">
        <v>2240.1999999999998</v>
      </c>
      <c r="B80" s="27" t="s">
        <v>27</v>
      </c>
      <c r="C80" s="28"/>
      <c r="D80" s="13"/>
    </row>
    <row r="81" spans="1:5" x14ac:dyDescent="0.3">
      <c r="A81" s="14">
        <v>2240.3000000000002</v>
      </c>
      <c r="B81" s="27" t="s">
        <v>28</v>
      </c>
      <c r="C81" s="28"/>
      <c r="D81" s="13">
        <v>1069.2</v>
      </c>
    </row>
    <row r="82" spans="1:5" hidden="1" outlineLevel="1" x14ac:dyDescent="0.3">
      <c r="A82" s="14"/>
      <c r="B82" s="15"/>
      <c r="C82" s="16">
        <f>SUM(C83:C89)</f>
        <v>1069.2</v>
      </c>
      <c r="D82" s="17"/>
      <c r="E82" s="18">
        <f>D81-C82</f>
        <v>0</v>
      </c>
    </row>
    <row r="83" spans="1:5" collapsed="1" x14ac:dyDescent="0.3">
      <c r="A83" s="14">
        <v>301</v>
      </c>
      <c r="B83" s="20" t="s">
        <v>29</v>
      </c>
      <c r="C83" s="17">
        <v>1069.2</v>
      </c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idden="1" x14ac:dyDescent="0.3">
      <c r="A86" s="14"/>
      <c r="B86" s="20"/>
      <c r="C86" s="17"/>
      <c r="D86" s="17"/>
    </row>
    <row r="87" spans="1:5" hidden="1" x14ac:dyDescent="0.3">
      <c r="A87" s="14"/>
      <c r="B87" s="20"/>
      <c r="C87" s="17"/>
      <c r="D87" s="17"/>
    </row>
    <row r="88" spans="1:5" hidden="1" x14ac:dyDescent="0.3">
      <c r="A88" s="14"/>
      <c r="B88" s="20"/>
      <c r="C88" s="17"/>
      <c r="D88" s="17"/>
    </row>
    <row r="89" spans="1:5" hidden="1" x14ac:dyDescent="0.3">
      <c r="A89" s="14"/>
      <c r="B89" s="14"/>
      <c r="C89" s="17"/>
      <c r="D89" s="17"/>
    </row>
    <row r="90" spans="1:5" hidden="1" x14ac:dyDescent="0.3">
      <c r="A90" s="14">
        <v>2240.4</v>
      </c>
      <c r="B90" s="27" t="s">
        <v>30</v>
      </c>
      <c r="C90" s="28"/>
      <c r="D90" s="13"/>
    </row>
    <row r="91" spans="1:5" x14ac:dyDescent="0.3">
      <c r="A91" s="14">
        <v>2240.5</v>
      </c>
      <c r="B91" s="27" t="s">
        <v>31</v>
      </c>
      <c r="C91" s="28"/>
      <c r="D91" s="13">
        <v>655</v>
      </c>
    </row>
    <row r="92" spans="1:5" hidden="1" outlineLevel="1" x14ac:dyDescent="0.3">
      <c r="A92" s="14"/>
      <c r="B92" s="15"/>
      <c r="C92" s="16">
        <f>SUM(C93:C100)</f>
        <v>655</v>
      </c>
      <c r="D92" s="17"/>
      <c r="E92" s="18">
        <f>D91-C92</f>
        <v>0</v>
      </c>
    </row>
    <row r="93" spans="1:5" ht="17.25" customHeight="1" collapsed="1" x14ac:dyDescent="0.3">
      <c r="A93" s="14">
        <v>502</v>
      </c>
      <c r="B93" s="23" t="s">
        <v>32</v>
      </c>
      <c r="C93" s="17">
        <v>655</v>
      </c>
      <c r="D93" s="17"/>
    </row>
    <row r="94" spans="1:5" ht="17.25" hidden="1" customHeight="1" x14ac:dyDescent="0.3">
      <c r="A94" s="14"/>
      <c r="B94" s="23"/>
      <c r="C94" s="17"/>
      <c r="D94" s="17"/>
    </row>
    <row r="95" spans="1:5" hidden="1" x14ac:dyDescent="0.3">
      <c r="A95" s="14"/>
      <c r="B95" s="23"/>
      <c r="C95" s="17"/>
      <c r="D95" s="17"/>
    </row>
    <row r="96" spans="1:5" hidden="1" x14ac:dyDescent="0.3">
      <c r="A96" s="14"/>
      <c r="B96" s="20"/>
      <c r="C96" s="17"/>
      <c r="D96" s="17"/>
    </row>
    <row r="97" spans="1:15" hidden="1" x14ac:dyDescent="0.3">
      <c r="A97" s="14"/>
      <c r="B97" s="23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0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>
        <v>2240.6</v>
      </c>
      <c r="B101" s="27" t="s">
        <v>33</v>
      </c>
      <c r="C101" s="28"/>
      <c r="D101" s="13"/>
    </row>
    <row r="102" spans="1:15" hidden="1" x14ac:dyDescent="0.3">
      <c r="A102" s="14">
        <v>2240.6999999999998</v>
      </c>
      <c r="B102" s="27" t="s">
        <v>34</v>
      </c>
      <c r="C102" s="28"/>
      <c r="D102" s="13"/>
    </row>
    <row r="103" spans="1:15" hidden="1" outlineLevel="1" x14ac:dyDescent="0.3">
      <c r="A103" s="14"/>
      <c r="B103" s="15"/>
      <c r="C103" s="16">
        <f>SUM(C104:C107)</f>
        <v>0</v>
      </c>
      <c r="D103" s="17"/>
      <c r="E103" s="18">
        <f>D102-C103</f>
        <v>0</v>
      </c>
    </row>
    <row r="104" spans="1:15" hidden="1" collapsed="1" x14ac:dyDescent="0.3">
      <c r="A104" s="11"/>
      <c r="B104" s="20"/>
      <c r="C104" s="17"/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0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11"/>
      <c r="B106" s="20"/>
      <c r="C106" s="17"/>
      <c r="D106" s="17"/>
      <c r="E106" s="8"/>
      <c r="F106" s="8"/>
      <c r="G106" s="8"/>
      <c r="I106" s="8"/>
      <c r="J106" s="8"/>
      <c r="K106" s="8"/>
      <c r="M106" s="8"/>
      <c r="N106" s="8"/>
      <c r="O106" s="8"/>
    </row>
    <row r="107" spans="1:15" hidden="1" x14ac:dyDescent="0.3">
      <c r="A107" s="11"/>
      <c r="B107" s="21"/>
      <c r="C107" s="17"/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hidden="1" x14ac:dyDescent="0.3">
      <c r="A108" s="14">
        <v>2240.8000000000002</v>
      </c>
      <c r="B108" s="27" t="s">
        <v>35</v>
      </c>
      <c r="C108" s="28"/>
      <c r="D108" s="13"/>
    </row>
    <row r="109" spans="1:15" x14ac:dyDescent="0.3">
      <c r="A109" s="14">
        <v>2240.9</v>
      </c>
      <c r="B109" s="27" t="s">
        <v>36</v>
      </c>
      <c r="C109" s="28"/>
      <c r="D109" s="13">
        <v>1439.4</v>
      </c>
    </row>
    <row r="110" spans="1:15" hidden="1" x14ac:dyDescent="0.3">
      <c r="A110" s="14">
        <v>2241.1</v>
      </c>
      <c r="B110" s="27" t="s">
        <v>37</v>
      </c>
      <c r="C110" s="28"/>
      <c r="D110" s="13"/>
    </row>
    <row r="111" spans="1:15" hidden="1" x14ac:dyDescent="0.3">
      <c r="A111" s="14">
        <v>2241.1999999999998</v>
      </c>
      <c r="B111" s="27" t="s">
        <v>38</v>
      </c>
      <c r="C111" s="28"/>
      <c r="D111" s="13"/>
    </row>
    <row r="112" spans="1:15" ht="27.75" customHeight="1" x14ac:dyDescent="0.3">
      <c r="A112" s="14">
        <v>2241.3000000000002</v>
      </c>
      <c r="B112" s="27" t="s">
        <v>39</v>
      </c>
      <c r="C112" s="28"/>
      <c r="D112" s="13">
        <v>2112.29</v>
      </c>
    </row>
    <row r="113" spans="1:5" hidden="1" x14ac:dyDescent="0.3">
      <c r="A113" s="14">
        <v>2241.4</v>
      </c>
      <c r="B113" s="27" t="s">
        <v>40</v>
      </c>
      <c r="C113" s="28"/>
      <c r="D113" s="13"/>
    </row>
    <row r="114" spans="1:5" ht="25.5" hidden="1" customHeight="1" x14ac:dyDescent="0.3">
      <c r="A114" s="14">
        <v>2241.5</v>
      </c>
      <c r="B114" s="27" t="s">
        <v>41</v>
      </c>
      <c r="C114" s="28"/>
      <c r="D114" s="13"/>
    </row>
    <row r="115" spans="1:5" ht="38.25" hidden="1" customHeight="1" x14ac:dyDescent="0.3">
      <c r="A115" s="14">
        <v>2241.6</v>
      </c>
      <c r="B115" s="29" t="s">
        <v>42</v>
      </c>
      <c r="C115" s="28"/>
      <c r="D115" s="13"/>
    </row>
    <row r="116" spans="1:5" hidden="1" x14ac:dyDescent="0.3">
      <c r="A116" s="14">
        <v>2241.6999999999998</v>
      </c>
      <c r="B116" s="27" t="s">
        <v>43</v>
      </c>
      <c r="C116" s="28"/>
      <c r="D116" s="13"/>
    </row>
    <row r="117" spans="1:5" x14ac:dyDescent="0.3">
      <c r="A117" s="14">
        <v>2241.9</v>
      </c>
      <c r="B117" s="27" t="s">
        <v>44</v>
      </c>
      <c r="C117" s="28"/>
      <c r="D117" s="13">
        <v>14314.9</v>
      </c>
    </row>
    <row r="118" spans="1:5" hidden="1" outlineLevel="1" x14ac:dyDescent="0.3">
      <c r="A118" s="14"/>
      <c r="B118" s="15"/>
      <c r="C118" s="16">
        <f>SUM(C119:C128)</f>
        <v>14314.900000000001</v>
      </c>
      <c r="D118" s="30"/>
      <c r="E118" s="18">
        <f>D117-C118</f>
        <v>0</v>
      </c>
    </row>
    <row r="119" spans="1:5" collapsed="1" x14ac:dyDescent="0.3">
      <c r="A119" s="14">
        <v>902</v>
      </c>
      <c r="B119" s="31" t="s">
        <v>45</v>
      </c>
      <c r="C119" s="17">
        <f>200+100+100+100+100</f>
        <v>600</v>
      </c>
      <c r="D119" s="17"/>
    </row>
    <row r="120" spans="1:5" x14ac:dyDescent="0.3">
      <c r="A120" s="14">
        <v>907</v>
      </c>
      <c r="B120" s="31" t="s">
        <v>46</v>
      </c>
      <c r="C120" s="17">
        <f>1006.33+544.06</f>
        <v>1550.3899999999999</v>
      </c>
      <c r="D120" s="17"/>
    </row>
    <row r="121" spans="1:5" x14ac:dyDescent="0.3">
      <c r="A121" s="14">
        <v>908</v>
      </c>
      <c r="B121" s="31" t="s">
        <v>47</v>
      </c>
      <c r="C121" s="17">
        <f>409.2+432.65+432.65+432.65</f>
        <v>1707.15</v>
      </c>
      <c r="D121" s="17"/>
    </row>
    <row r="122" spans="1:5" x14ac:dyDescent="0.3">
      <c r="A122" s="14">
        <v>912</v>
      </c>
      <c r="B122" s="31" t="s">
        <v>48</v>
      </c>
      <c r="C122" s="17">
        <v>7821</v>
      </c>
      <c r="D122" s="17"/>
    </row>
    <row r="123" spans="1:5" x14ac:dyDescent="0.3">
      <c r="A123" s="14">
        <v>919</v>
      </c>
      <c r="B123" s="31" t="s">
        <v>49</v>
      </c>
      <c r="C123" s="17">
        <v>2636.36</v>
      </c>
      <c r="D123" s="17"/>
    </row>
    <row r="124" spans="1:5" hidden="1" x14ac:dyDescent="0.3">
      <c r="A124" s="14"/>
      <c r="B124" s="23"/>
      <c r="C124" s="17"/>
      <c r="D124" s="17"/>
    </row>
    <row r="125" spans="1:5" hidden="1" x14ac:dyDescent="0.3">
      <c r="A125" s="14"/>
      <c r="B125" s="23"/>
      <c r="C125" s="17"/>
      <c r="D125" s="17"/>
    </row>
    <row r="126" spans="1:5" hidden="1" x14ac:dyDescent="0.3">
      <c r="A126" s="14"/>
      <c r="B126" s="23"/>
      <c r="C126" s="17"/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2:4" hidden="1" outlineLevel="1" x14ac:dyDescent="0.3">
      <c r="B129" s="32"/>
      <c r="D129" s="3" t="b">
        <f>D77=D78</f>
        <v>1</v>
      </c>
    </row>
    <row r="130" spans="2:4" hidden="1" collapsed="1" x14ac:dyDescent="0.3">
      <c r="B130" s="32"/>
    </row>
  </sheetData>
  <sheetProtection sheet="1" objects="1" scenarios="1"/>
  <mergeCells count="31">
    <mergeCell ref="B117:C117"/>
    <mergeCell ref="B111:C111"/>
    <mergeCell ref="B112:C112"/>
    <mergeCell ref="B113:C113"/>
    <mergeCell ref="B114:C114"/>
    <mergeCell ref="B115:C115"/>
    <mergeCell ref="B116:C116"/>
    <mergeCell ref="B91:C91"/>
    <mergeCell ref="B101:C101"/>
    <mergeCell ref="B102:C102"/>
    <mergeCell ref="B108:C108"/>
    <mergeCell ref="B109:C109"/>
    <mergeCell ref="B110:C110"/>
    <mergeCell ref="B56:C56"/>
    <mergeCell ref="B77:C77"/>
    <mergeCell ref="B79:C79"/>
    <mergeCell ref="B80:C80"/>
    <mergeCell ref="B81:C81"/>
    <mergeCell ref="B90:C90"/>
    <mergeCell ref="B20:C20"/>
    <mergeCell ref="B21:C21"/>
    <mergeCell ref="B34:C34"/>
    <mergeCell ref="B35:C35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Ліцей6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2023-07-20T08:27:56Z</dcterms:created>
  <dcterms:modified xsi:type="dcterms:W3CDTF">2023-07-20T08:27:57Z</dcterms:modified>
</cp:coreProperties>
</file>