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E290F2F1-BF4C-4D32-8517-88F76D656B48}" xr6:coauthVersionLast="36" xr6:coauthVersionMax="36" xr10:uidLastSave="{00000000-0000-0000-0000-000000000000}"/>
  <bookViews>
    <workbookView xWindow="0" yWindow="0" windowWidth="28800" windowHeight="12225" xr2:uid="{C614C10C-9A7E-42CE-B42F-4883A9402608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H10" i="3" s="1"/>
  <c r="I10" i="3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I9" i="3"/>
  <c r="F9" i="3" s="1"/>
  <c r="C119" i="2"/>
  <c r="C118" i="2"/>
  <c r="C117" i="2"/>
  <c r="C116" i="2" s="1"/>
  <c r="E116" i="2" s="1"/>
  <c r="C101" i="2"/>
  <c r="E101" i="2" s="1"/>
  <c r="C89" i="2"/>
  <c r="E89" i="2" s="1"/>
  <c r="C79" i="2"/>
  <c r="E79" i="2" s="1"/>
  <c r="D74" i="2"/>
  <c r="D129" i="2" s="1"/>
  <c r="C55" i="2"/>
  <c r="E55" i="2" s="1"/>
  <c r="C49" i="2"/>
  <c r="E49" i="2" s="1"/>
  <c r="C44" i="2"/>
  <c r="C43" i="2"/>
  <c r="E43" i="2" s="1"/>
  <c r="C36" i="2"/>
  <c r="E36" i="2" s="1"/>
  <c r="C24" i="2"/>
  <c r="C22" i="2"/>
  <c r="E22" i="2" s="1"/>
  <c r="C10" i="2"/>
  <c r="C8" i="2"/>
  <c r="E8" i="2" s="1"/>
  <c r="D4" i="2"/>
  <c r="E5" i="2" s="1"/>
  <c r="E75" i="2" l="1"/>
  <c r="D70" i="2"/>
  <c r="G21" i="3"/>
  <c r="E20" i="3"/>
  <c r="J21" i="3"/>
  <c r="J26" i="3"/>
  <c r="J12" i="3"/>
  <c r="M10" i="3"/>
  <c r="AK27" i="3"/>
  <c r="J17" i="3"/>
  <c r="P27" i="3"/>
  <c r="AB27" i="3"/>
  <c r="AN27" i="3"/>
  <c r="AZ27" i="3"/>
  <c r="H14" i="3"/>
  <c r="M18" i="3"/>
  <c r="Y27" i="3"/>
  <c r="E24" i="3"/>
  <c r="G24" i="3" s="1"/>
  <c r="G12" i="3"/>
  <c r="G20" i="3"/>
  <c r="E22" i="3"/>
  <c r="G22" i="3" s="1"/>
  <c r="AW27" i="3"/>
  <c r="G26" i="3"/>
  <c r="S27" i="3"/>
  <c r="AE27" i="3"/>
  <c r="AQ27" i="3"/>
  <c r="BC27" i="3"/>
  <c r="J25" i="3"/>
  <c r="F25" i="3"/>
  <c r="J16" i="3"/>
  <c r="E16" i="3"/>
  <c r="G16" i="3" s="1"/>
  <c r="V27" i="3"/>
  <c r="AH27" i="3"/>
  <c r="AT27" i="3"/>
  <c r="BF27" i="3"/>
  <c r="J13" i="3"/>
  <c r="E13" i="3"/>
  <c r="G13" i="3" s="1"/>
  <c r="G19" i="3"/>
  <c r="J23" i="3"/>
  <c r="F23" i="3"/>
  <c r="J10" i="3"/>
  <c r="E10" i="3"/>
  <c r="G10" i="3" s="1"/>
  <c r="K27" i="3"/>
  <c r="M9" i="3"/>
  <c r="H9" i="3"/>
  <c r="M15" i="3"/>
  <c r="H15" i="3"/>
  <c r="G17" i="3"/>
  <c r="J18" i="3"/>
  <c r="E18" i="3"/>
  <c r="G18" i="3" s="1"/>
  <c r="J19" i="3"/>
  <c r="G25" i="3"/>
  <c r="I27" i="3"/>
  <c r="H11" i="3"/>
  <c r="F27" i="3" l="1"/>
  <c r="G23" i="3"/>
  <c r="E14" i="3"/>
  <c r="G14" i="3" s="1"/>
  <c r="J14" i="3"/>
  <c r="J11" i="3"/>
  <c r="E11" i="3"/>
  <c r="G11" i="3" s="1"/>
  <c r="M27" i="3"/>
  <c r="J15" i="3"/>
  <c r="E15" i="3"/>
  <c r="G15" i="3" s="1"/>
  <c r="H27" i="3"/>
  <c r="J9" i="3"/>
  <c r="E9" i="3"/>
  <c r="J27" i="3" l="1"/>
  <c r="E27" i="3"/>
  <c r="G9" i="3"/>
  <c r="G27" i="3" s="1"/>
</calcChain>
</file>

<file path=xl/sharedStrings.xml><?xml version="1.0" encoding="utf-8"?>
<sst xmlns="http://schemas.openxmlformats.org/spreadsheetml/2006/main" count="156" uniqueCount="101">
  <si>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</si>
  <si>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</si>
  <si>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</si>
  <si>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</si>
  <si>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</si>
  <si>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</si>
  <si>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</si>
  <si>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</si>
  <si>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</si>
  <si>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</si>
  <si>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</si>
  <si>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щебінь / 03.2023</t>
  </si>
  <si>
    <t>сантехніка / 03,06.2023</t>
  </si>
  <si>
    <t>господарчі товари / 04.2023</t>
  </si>
  <si>
    <t>мастика / 04.2023</t>
  </si>
  <si>
    <t>фарба емаль / 04.2023</t>
  </si>
  <si>
    <t>будівельні матеріали / 04.2023</t>
  </si>
  <si>
    <t>електротовари / 04.2023</t>
  </si>
  <si>
    <t xml:space="preserve">Миючі засоби    </t>
  </si>
  <si>
    <t>Меблі</t>
  </si>
  <si>
    <t>вітрина 4 комп. / 05.2023</t>
  </si>
  <si>
    <t>стільці 50 шт. / 05.2023</t>
  </si>
  <si>
    <t>Бензин</t>
  </si>
  <si>
    <t>бензин А-95 / 03,06.2023</t>
  </si>
  <si>
    <t>Запчастини</t>
  </si>
  <si>
    <t>Ін.матеріали</t>
  </si>
  <si>
    <t>ножиці  / 03.2023</t>
  </si>
  <si>
    <t>розвиваючі ігри ( особ. потреби)/ 03.2023</t>
  </si>
  <si>
    <t>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</si>
  <si>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</si>
  <si>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</si>
  <si>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</si>
  <si>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</si>
  <si>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</si>
  <si>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</si>
  <si>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</si>
  <si>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</si>
  <si>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</si>
  <si>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</si>
  <si>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</si>
  <si>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</si>
  <si>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</si>
  <si>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</si>
  <si>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</si>
  <si>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</si>
  <si>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</si>
  <si>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</si>
  <si>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</si>
  <si>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</si>
  <si>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</si>
  <si>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</si>
  <si>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</si>
  <si>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копії архівних документів / 03.2023</t>
  </si>
  <si>
    <t xml:space="preserve"> обсл. прогр. забезп. комплексу КУРС / 05.2023</t>
  </si>
  <si>
    <t>реєстрація технічних паспортів / 05.2023</t>
  </si>
  <si>
    <t>перевірка та випроб. пожеж. гідрантів 06.2023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</si>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</sst>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5" borderId="13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  <protection locked="0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5" borderId="13" xfId="1" applyNumberFormat="1" applyFont="1" applyFill="1" applyBorder="1" applyAlignment="1">
      <alignment horizontal="center" vertical="top" wrapText="1"/>
    </xf>
    <xf numFmtId="1" fontId="10" fillId="5" borderId="6" xfId="1" applyNumberFormat="1" applyFont="1" applyFill="1" applyBorder="1" applyAlignment="1">
      <alignment horizontal="center" vertical="center" wrapText="1"/>
    </xf>
    <xf numFmtId="1" fontId="10" fillId="5" borderId="9" xfId="1" applyNumberFormat="1" applyFont="1" applyFill="1" applyBorder="1" applyAlignment="1">
      <alignment horizontal="center" vertical="center" wrapText="1"/>
    </xf>
    <xf numFmtId="1" fontId="10" fillId="5" borderId="15" xfId="1" applyNumberFormat="1" applyFont="1" applyFill="1" applyBorder="1" applyAlignment="1">
      <alignment horizontal="center" vertical="center" wrapText="1"/>
    </xf>
    <xf numFmtId="1" fontId="10" fillId="5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F48DFB3D-E2F4-4271-BB7C-3B543666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8261-F9F1-4884-986E-4A9E603AE2F8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hidden="1" customWidth="1"/>
    <col min="18" max="19" width="21.140625" style="145" hidden="1" customWidth="1"/>
    <col min="20" max="20" width="21.5703125" style="99" hidden="1" customWidth="1"/>
    <col min="21" max="22" width="21.140625" style="145" hidden="1" customWidth="1"/>
    <col min="23" max="23" width="21.5703125" style="99" hidden="1" customWidth="1"/>
    <col min="24" max="25" width="21.140625" style="145" hidden="1" customWidth="1"/>
    <col min="26" max="26" width="21.5703125" style="99" customWidth="1"/>
    <col min="27" max="28" width="21.140625" style="145" customWidth="1"/>
    <col min="29" max="29" width="21.5703125" style="99" customWidth="1"/>
    <col min="30" max="31" width="21.140625" style="145" customWidth="1"/>
    <col min="32" max="32" width="18.140625" style="99" customWidth="1"/>
    <col min="33" max="34" width="17.85546875" style="145" customWidth="1"/>
    <col min="35" max="35" width="20.5703125" style="145" customWidth="1"/>
    <col min="36" max="37" width="22.7109375" style="145" customWidth="1"/>
    <col min="38" max="38" width="21.140625" style="99" customWidth="1"/>
    <col min="39" max="40" width="20.85546875" style="145" customWidth="1"/>
    <col min="41" max="41" width="21.5703125" style="99" hidden="1" customWidth="1"/>
    <col min="42" max="43" width="21.140625" style="145" hidden="1" customWidth="1"/>
    <col min="44" max="44" width="21.5703125" style="99" hidden="1" customWidth="1"/>
    <col min="45" max="46" width="21.140625" style="145" hidden="1" customWidth="1"/>
    <col min="47" max="47" width="21.5703125" style="99" hidden="1" customWidth="1"/>
    <col min="48" max="49" width="21.140625" style="145" hidden="1" customWidth="1"/>
    <col min="50" max="50" width="21.5703125" style="99" hidden="1" customWidth="1"/>
    <col min="51" max="52" width="21.140625" style="145" hidden="1" customWidth="1"/>
    <col min="53" max="53" width="22" style="99" hidden="1" customWidth="1"/>
    <col min="54" max="54" width="20" style="145" hidden="1" customWidth="1"/>
    <col min="55" max="55" width="18.28515625" style="145" hidden="1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60" width="18.140625" style="145" customWidth="1"/>
    <col min="61" max="61" width="14.28515625" style="99" customWidth="1"/>
    <col min="62" max="64" width="18.140625" style="145" customWidth="1"/>
    <col min="65" max="66" width="14.28515625" style="99" customWidth="1"/>
    <col min="67" max="16384" width="9.140625" style="99"/>
  </cols>
  <sheetData>
    <row r="1" spans="1:65" s="43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42"/>
      <c r="J1" s="42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I1" s="41"/>
      <c r="AJ1" s="42"/>
      <c r="AK1" s="42"/>
      <c r="AM1" s="41"/>
      <c r="AN1" s="41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G1" s="41"/>
      <c r="BH1" s="42"/>
      <c r="BJ1" s="41"/>
      <c r="BK1" s="41"/>
      <c r="BL1" s="42"/>
    </row>
    <row r="2" spans="1:65" s="43" customFormat="1" ht="12.75" customHeight="1" x14ac:dyDescent="0.35">
      <c r="A2" s="39"/>
      <c r="B2" s="44" t="s">
        <v>56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65" s="43" customFormat="1" ht="38.25" customHeight="1" x14ac:dyDescent="0.3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65" s="43" customFormat="1" ht="25.5" customHeight="1" x14ac:dyDescent="0.35">
      <c r="A4" s="39"/>
      <c r="B4" s="45" t="s">
        <v>57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65" s="43" customFormat="1" ht="18.75" customHeight="1" thickBot="1" x14ac:dyDescent="0.3">
      <c r="A5" s="39"/>
      <c r="B5" s="47"/>
      <c r="C5" s="47"/>
      <c r="D5" s="47"/>
      <c r="E5" s="47"/>
      <c r="F5" s="47"/>
      <c r="G5" s="47"/>
      <c r="H5" s="47"/>
      <c r="I5" s="47"/>
      <c r="J5" s="47"/>
      <c r="K5" s="47"/>
      <c r="L5" s="48" t="s">
        <v>58</v>
      </c>
      <c r="N5" s="47"/>
      <c r="O5" s="48"/>
      <c r="Q5" s="47"/>
      <c r="T5" s="47"/>
      <c r="W5" s="47"/>
      <c r="Z5" s="47"/>
      <c r="AA5" s="48"/>
      <c r="AC5" s="47"/>
      <c r="AD5" s="48"/>
      <c r="AF5" s="47"/>
      <c r="AI5" s="47"/>
      <c r="AJ5" s="47"/>
      <c r="AK5" s="47"/>
      <c r="AL5" s="47"/>
      <c r="AO5" s="47"/>
      <c r="AR5" s="47"/>
      <c r="AU5" s="47"/>
      <c r="AX5" s="47"/>
      <c r="BA5" s="47"/>
      <c r="BD5" s="47"/>
      <c r="BG5" s="47"/>
      <c r="BH5" s="47"/>
      <c r="BI5" s="47"/>
      <c r="BK5" s="47"/>
      <c r="BL5" s="47"/>
      <c r="BM5" s="47"/>
    </row>
    <row r="6" spans="1:65" s="43" customFormat="1" ht="52.5" customHeight="1" thickBot="1" x14ac:dyDescent="0.3">
      <c r="A6" s="49" t="s">
        <v>59</v>
      </c>
      <c r="B6" s="50" t="s">
        <v>60</v>
      </c>
      <c r="C6" s="51" t="s">
        <v>61</v>
      </c>
      <c r="D6" s="52"/>
      <c r="E6" s="53" t="s">
        <v>62</v>
      </c>
      <c r="F6" s="54"/>
      <c r="G6" s="55"/>
      <c r="H6" s="53" t="s">
        <v>63</v>
      </c>
      <c r="I6" s="54"/>
      <c r="J6" s="55"/>
      <c r="K6" s="56" t="s">
        <v>64</v>
      </c>
      <c r="L6" s="57"/>
      <c r="M6" s="58"/>
      <c r="N6" s="56" t="s">
        <v>65</v>
      </c>
      <c r="O6" s="57"/>
      <c r="P6" s="58"/>
      <c r="Q6" s="56" t="s">
        <v>66</v>
      </c>
      <c r="R6" s="57"/>
      <c r="S6" s="58"/>
      <c r="T6" s="56" t="s">
        <v>67</v>
      </c>
      <c r="U6" s="57"/>
      <c r="V6" s="58"/>
      <c r="W6" s="56" t="s">
        <v>68</v>
      </c>
      <c r="X6" s="57"/>
      <c r="Y6" s="58"/>
      <c r="Z6" s="56" t="s">
        <v>69</v>
      </c>
      <c r="AA6" s="57"/>
      <c r="AB6" s="58"/>
      <c r="AC6" s="56" t="s">
        <v>70</v>
      </c>
      <c r="AD6" s="57"/>
      <c r="AE6" s="58"/>
      <c r="AF6" s="56" t="s">
        <v>71</v>
      </c>
      <c r="AG6" s="57"/>
      <c r="AH6" s="58"/>
      <c r="AI6" s="57" t="s">
        <v>72</v>
      </c>
      <c r="AJ6" s="57"/>
      <c r="AK6" s="58"/>
      <c r="AL6" s="56" t="s">
        <v>73</v>
      </c>
      <c r="AM6" s="57"/>
      <c r="AN6" s="58"/>
      <c r="AO6" s="56" t="s">
        <v>74</v>
      </c>
      <c r="AP6" s="57"/>
      <c r="AQ6" s="58"/>
      <c r="AR6" s="56" t="s">
        <v>75</v>
      </c>
      <c r="AS6" s="57"/>
      <c r="AT6" s="58"/>
      <c r="AU6" s="56" t="s">
        <v>76</v>
      </c>
      <c r="AV6" s="57"/>
      <c r="AW6" s="58"/>
      <c r="AX6" s="56" t="s">
        <v>77</v>
      </c>
      <c r="AY6" s="57"/>
      <c r="AZ6" s="58"/>
      <c r="BA6" s="59" t="s">
        <v>78</v>
      </c>
      <c r="BB6" s="60"/>
      <c r="BC6" s="61"/>
      <c r="BD6" s="59" t="s">
        <v>79</v>
      </c>
      <c r="BE6" s="60"/>
      <c r="BF6" s="61"/>
    </row>
    <row r="7" spans="1:65" s="43" customFormat="1" ht="49.5" customHeight="1" thickBot="1" x14ac:dyDescent="0.3">
      <c r="A7" s="62"/>
      <c r="B7" s="63"/>
      <c r="C7" s="64"/>
      <c r="D7" s="65"/>
      <c r="E7" s="66" t="s">
        <v>80</v>
      </c>
      <c r="F7" s="67" t="s">
        <v>81</v>
      </c>
      <c r="G7" s="68" t="s">
        <v>82</v>
      </c>
      <c r="H7" s="66" t="s">
        <v>80</v>
      </c>
      <c r="I7" s="67" t="s">
        <v>81</v>
      </c>
      <c r="J7" s="68" t="s">
        <v>82</v>
      </c>
      <c r="K7" s="69" t="s">
        <v>80</v>
      </c>
      <c r="L7" s="70" t="s">
        <v>81</v>
      </c>
      <c r="M7" s="71" t="s">
        <v>82</v>
      </c>
      <c r="N7" s="69" t="s">
        <v>80</v>
      </c>
      <c r="O7" s="70" t="s">
        <v>81</v>
      </c>
      <c r="P7" s="71" t="s">
        <v>82</v>
      </c>
      <c r="Q7" s="69" t="s">
        <v>80</v>
      </c>
      <c r="R7" s="70" t="s">
        <v>81</v>
      </c>
      <c r="S7" s="71" t="s">
        <v>82</v>
      </c>
      <c r="T7" s="69" t="s">
        <v>80</v>
      </c>
      <c r="U7" s="70" t="s">
        <v>81</v>
      </c>
      <c r="V7" s="71" t="s">
        <v>82</v>
      </c>
      <c r="W7" s="69" t="s">
        <v>80</v>
      </c>
      <c r="X7" s="70" t="s">
        <v>81</v>
      </c>
      <c r="Y7" s="71" t="s">
        <v>82</v>
      </c>
      <c r="Z7" s="69" t="s">
        <v>80</v>
      </c>
      <c r="AA7" s="70" t="s">
        <v>81</v>
      </c>
      <c r="AB7" s="71" t="s">
        <v>82</v>
      </c>
      <c r="AC7" s="69" t="s">
        <v>80</v>
      </c>
      <c r="AD7" s="70" t="s">
        <v>81</v>
      </c>
      <c r="AE7" s="71" t="s">
        <v>82</v>
      </c>
      <c r="AF7" s="69" t="s">
        <v>80</v>
      </c>
      <c r="AG7" s="70" t="s">
        <v>81</v>
      </c>
      <c r="AH7" s="71" t="s">
        <v>82</v>
      </c>
      <c r="AI7" s="69" t="s">
        <v>80</v>
      </c>
      <c r="AJ7" s="70" t="s">
        <v>81</v>
      </c>
      <c r="AK7" s="71" t="s">
        <v>82</v>
      </c>
      <c r="AL7" s="69" t="s">
        <v>80</v>
      </c>
      <c r="AM7" s="70" t="s">
        <v>81</v>
      </c>
      <c r="AN7" s="71" t="s">
        <v>82</v>
      </c>
      <c r="AO7" s="69" t="s">
        <v>80</v>
      </c>
      <c r="AP7" s="70" t="s">
        <v>81</v>
      </c>
      <c r="AQ7" s="71" t="s">
        <v>82</v>
      </c>
      <c r="AR7" s="69" t="s">
        <v>80</v>
      </c>
      <c r="AS7" s="70" t="s">
        <v>81</v>
      </c>
      <c r="AT7" s="71" t="s">
        <v>82</v>
      </c>
      <c r="AU7" s="69" t="s">
        <v>80</v>
      </c>
      <c r="AV7" s="70" t="s">
        <v>81</v>
      </c>
      <c r="AW7" s="71" t="s">
        <v>82</v>
      </c>
      <c r="AX7" s="69" t="s">
        <v>80</v>
      </c>
      <c r="AY7" s="70" t="s">
        <v>81</v>
      </c>
      <c r="AZ7" s="71" t="s">
        <v>82</v>
      </c>
      <c r="BA7" s="69" t="s">
        <v>80</v>
      </c>
      <c r="BB7" s="70" t="s">
        <v>81</v>
      </c>
      <c r="BC7" s="71" t="s">
        <v>82</v>
      </c>
      <c r="BD7" s="69" t="s">
        <v>80</v>
      </c>
      <c r="BE7" s="70" t="s">
        <v>81</v>
      </c>
      <c r="BF7" s="71" t="s">
        <v>82</v>
      </c>
    </row>
    <row r="8" spans="1:65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11</v>
      </c>
      <c r="AH8" s="82">
        <v>12</v>
      </c>
      <c r="AI8" s="83">
        <v>13</v>
      </c>
      <c r="AJ8" s="84">
        <v>14</v>
      </c>
      <c r="AK8" s="84">
        <v>15</v>
      </c>
      <c r="AL8" s="83">
        <v>16</v>
      </c>
      <c r="AM8" s="84">
        <v>17</v>
      </c>
      <c r="AN8" s="84">
        <v>18</v>
      </c>
      <c r="AO8" s="81">
        <v>10</v>
      </c>
      <c r="AP8" s="82">
        <v>9</v>
      </c>
      <c r="AQ8" s="82">
        <v>9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3">
        <v>19</v>
      </c>
      <c r="BB8" s="84">
        <v>20</v>
      </c>
      <c r="BC8" s="84">
        <v>21</v>
      </c>
      <c r="BD8" s="83">
        <v>19</v>
      </c>
      <c r="BE8" s="84">
        <v>20</v>
      </c>
      <c r="BF8" s="84">
        <v>21</v>
      </c>
    </row>
    <row r="9" spans="1:65" ht="18.75" customHeight="1" x14ac:dyDescent="0.2">
      <c r="A9" s="86" t="s">
        <v>100</v>
      </c>
      <c r="B9" s="138">
        <v>2111</v>
      </c>
      <c r="C9" s="87" t="s">
        <v>83</v>
      </c>
      <c r="D9" s="139"/>
      <c r="E9" s="88">
        <f>H9+AF9+AI9+AL9+AO9+AR9+AU9+AX9+BA9+BD9</f>
        <v>11668125</v>
      </c>
      <c r="F9" s="89">
        <f>I9+AG9+AJ9+AM9+AP9+AS9+AV9+AY9+BB9+BE9</f>
        <v>6830289.3199999994</v>
      </c>
      <c r="G9" s="140">
        <f>E9-F9</f>
        <v>4837835.6800000006</v>
      </c>
      <c r="H9" s="91">
        <f>K9+N9+Q9+T9+W9+Z9+AC9</f>
        <v>11668125</v>
      </c>
      <c r="I9" s="92">
        <f>L9+O9+R9+U9+X9+AA9+AD9</f>
        <v>6830289.3199999994</v>
      </c>
      <c r="J9" s="93">
        <f>H9-I9</f>
        <v>4837835.6800000006</v>
      </c>
      <c r="K9" s="94">
        <f>1975300+135500+357308+7701+159525+3851</f>
        <v>2639185</v>
      </c>
      <c r="L9" s="95">
        <v>1556837.09</v>
      </c>
      <c r="M9" s="96">
        <f>K9-L9</f>
        <v>1082347.9099999999</v>
      </c>
      <c r="N9" s="94">
        <v>9009320</v>
      </c>
      <c r="O9" s="95">
        <v>5265544.22</v>
      </c>
      <c r="P9" s="96">
        <f>N9-O9</f>
        <v>3743775.7800000003</v>
      </c>
      <c r="Q9" s="94">
        <v>0</v>
      </c>
      <c r="R9" s="108">
        <v>0</v>
      </c>
      <c r="S9" s="96">
        <f>Q9-R9</f>
        <v>0</v>
      </c>
      <c r="T9" s="97">
        <v>0</v>
      </c>
      <c r="U9" s="98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19620</v>
      </c>
      <c r="AA9" s="95">
        <v>7908.01</v>
      </c>
      <c r="AB9" s="96">
        <f>Z9-AA9</f>
        <v>11711.99</v>
      </c>
      <c r="AC9" s="94">
        <v>0</v>
      </c>
      <c r="AD9" s="95">
        <v>0</v>
      </c>
      <c r="AE9" s="96">
        <f>AC9-AD9</f>
        <v>0</v>
      </c>
      <c r="AF9" s="94">
        <v>0</v>
      </c>
      <c r="AG9" s="95">
        <v>0</v>
      </c>
      <c r="AH9" s="96">
        <f>AF9-AG9</f>
        <v>0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108">
        <v>0</v>
      </c>
      <c r="AQ9" s="96">
        <f>AO9-AP9</f>
        <v>0</v>
      </c>
      <c r="AR9" s="94">
        <v>0</v>
      </c>
      <c r="AS9" s="108">
        <v>0</v>
      </c>
      <c r="AT9" s="96">
        <f>AR9-AS9</f>
        <v>0</v>
      </c>
      <c r="AU9" s="94">
        <v>0</v>
      </c>
      <c r="AV9" s="95">
        <v>0</v>
      </c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9"/>
      <c r="BH9" s="99"/>
      <c r="BJ9" s="99"/>
      <c r="BK9" s="99"/>
      <c r="BL9" s="99"/>
    </row>
    <row r="10" spans="1:65" ht="18.75" customHeight="1" x14ac:dyDescent="0.2">
      <c r="A10" s="100"/>
      <c r="B10" s="101">
        <v>2120</v>
      </c>
      <c r="C10" s="102" t="s">
        <v>84</v>
      </c>
      <c r="D10" s="141"/>
      <c r="E10" s="103">
        <f t="shared" ref="E10:F26" si="0">H10+AF10+AI10+AL10+AO10+AR10+AU10+AX10+BA10+BD10</f>
        <v>2544271</v>
      </c>
      <c r="F10" s="104">
        <f t="shared" si="0"/>
        <v>1503375.92</v>
      </c>
      <c r="G10" s="140">
        <f>E10-F10</f>
        <v>1040895.0800000001</v>
      </c>
      <c r="H10" s="105">
        <f t="shared" ref="H10:I26" si="1">K10+N10+Q10+T10+W10+Z10+AC10</f>
        <v>2544271</v>
      </c>
      <c r="I10" s="106">
        <f t="shared" si="1"/>
        <v>1503375.92</v>
      </c>
      <c r="J10" s="93">
        <f>H10-I10</f>
        <v>1040895.0800000001</v>
      </c>
      <c r="K10" s="107">
        <f>434560+29600+97531+5224</f>
        <v>566915</v>
      </c>
      <c r="L10" s="108">
        <v>331338.93999999994</v>
      </c>
      <c r="M10" s="96">
        <f>K10-L10</f>
        <v>235576.06000000006</v>
      </c>
      <c r="N10" s="107">
        <v>1973040</v>
      </c>
      <c r="O10" s="108">
        <v>1170297.21</v>
      </c>
      <c r="P10" s="96">
        <f>N10-O10</f>
        <v>802742.79</v>
      </c>
      <c r="Q10" s="107">
        <v>0</v>
      </c>
      <c r="R10" s="108">
        <v>0</v>
      </c>
      <c r="S10" s="96">
        <f>Q10-R10</f>
        <v>0</v>
      </c>
      <c r="T10" s="109">
        <v>0</v>
      </c>
      <c r="U10" s="110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4316</v>
      </c>
      <c r="AA10" s="108">
        <v>1739.77</v>
      </c>
      <c r="AB10" s="96">
        <f>Z10-AA10</f>
        <v>2576.23</v>
      </c>
      <c r="AC10" s="107">
        <v>0</v>
      </c>
      <c r="AD10" s="108">
        <v>0</v>
      </c>
      <c r="AE10" s="96">
        <f>AC10-AD10</f>
        <v>0</v>
      </c>
      <c r="AF10" s="107">
        <v>0</v>
      </c>
      <c r="AG10" s="108">
        <v>0</v>
      </c>
      <c r="AH10" s="96">
        <f>AF10-AG10</f>
        <v>0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>
        <v>0</v>
      </c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99"/>
      <c r="BH10" s="99"/>
      <c r="BJ10" s="99"/>
      <c r="BK10" s="99"/>
      <c r="BL10" s="99"/>
    </row>
    <row r="11" spans="1:65" ht="18.75" customHeight="1" x14ac:dyDescent="0.2">
      <c r="A11" s="100"/>
      <c r="B11" s="101">
        <v>2210</v>
      </c>
      <c r="C11" s="102" t="s">
        <v>2</v>
      </c>
      <c r="D11" s="141"/>
      <c r="E11" s="103">
        <f t="shared" si="0"/>
        <v>293258.33999999997</v>
      </c>
      <c r="F11" s="104">
        <f t="shared" si="0"/>
        <v>286452.12</v>
      </c>
      <c r="G11" s="140">
        <f t="shared" ref="G11:G26" si="2">E11-F11</f>
        <v>6806.2199999999721</v>
      </c>
      <c r="H11" s="105">
        <f t="shared" si="1"/>
        <v>168907</v>
      </c>
      <c r="I11" s="106">
        <f t="shared" si="1"/>
        <v>164025.77999999997</v>
      </c>
      <c r="J11" s="93">
        <f t="shared" ref="J11:J26" si="3">H11-I11</f>
        <v>4881.2200000000303</v>
      </c>
      <c r="K11" s="107">
        <f>(129000-9140)+45000</f>
        <v>164860</v>
      </c>
      <c r="L11" s="108">
        <v>159978.77999999997</v>
      </c>
      <c r="M11" s="96">
        <f t="shared" ref="M11:M26" si="4">K11-L11</f>
        <v>4881.2200000000303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9">
        <v>0</v>
      </c>
      <c r="U11" s="110">
        <v>0</v>
      </c>
      <c r="V11" s="96">
        <f t="shared" ref="V11:V26" si="7">T11-U11</f>
        <v>0</v>
      </c>
      <c r="W11" s="109">
        <v>0</v>
      </c>
      <c r="X11" s="110">
        <v>0</v>
      </c>
      <c r="Y11" s="96">
        <f t="shared" ref="Y11:Y26" si="8">W11-X11</f>
        <v>0</v>
      </c>
      <c r="Z11" s="107">
        <v>0</v>
      </c>
      <c r="AA11" s="108">
        <v>0</v>
      </c>
      <c r="AB11" s="96">
        <f t="shared" ref="AB11:AB26" si="9">Z11-AA11</f>
        <v>0</v>
      </c>
      <c r="AC11" s="107">
        <v>4047</v>
      </c>
      <c r="AD11" s="108">
        <v>4047</v>
      </c>
      <c r="AE11" s="96">
        <f t="shared" ref="AE11:AE26" si="10">AC11-AD11</f>
        <v>0</v>
      </c>
      <c r="AF11" s="107">
        <v>2000</v>
      </c>
      <c r="AG11" s="108">
        <v>75</v>
      </c>
      <c r="AH11" s="96">
        <f t="shared" ref="AH11:AH26" si="11">AF11-AG11</f>
        <v>1925</v>
      </c>
      <c r="AI11" s="107">
        <v>122351.34</v>
      </c>
      <c r="AJ11" s="108">
        <v>122351.34</v>
      </c>
      <c r="AK11" s="96">
        <f t="shared" ref="AK11:AK26" si="12">AI11-AJ11</f>
        <v>0</v>
      </c>
      <c r="AL11" s="107">
        <v>0</v>
      </c>
      <c r="AM11" s="108">
        <v>0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0</v>
      </c>
      <c r="AS11" s="108">
        <v>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99"/>
      <c r="BH11" s="99"/>
      <c r="BJ11" s="99"/>
      <c r="BK11" s="99"/>
      <c r="BL11" s="99"/>
    </row>
    <row r="12" spans="1:65" ht="18.75" customHeight="1" x14ac:dyDescent="0.2">
      <c r="A12" s="100"/>
      <c r="B12" s="101">
        <v>2220</v>
      </c>
      <c r="C12" s="111" t="s">
        <v>85</v>
      </c>
      <c r="D12" s="112"/>
      <c r="E12" s="103">
        <f t="shared" si="0"/>
        <v>4300</v>
      </c>
      <c r="F12" s="104">
        <f t="shared" si="0"/>
        <v>0</v>
      </c>
      <c r="G12" s="90">
        <f t="shared" si="2"/>
        <v>4300</v>
      </c>
      <c r="H12" s="105">
        <f t="shared" si="1"/>
        <v>4300</v>
      </c>
      <c r="I12" s="106">
        <f t="shared" si="1"/>
        <v>0</v>
      </c>
      <c r="J12" s="93">
        <f t="shared" si="3"/>
        <v>4300</v>
      </c>
      <c r="K12" s="107">
        <v>4300</v>
      </c>
      <c r="L12" s="113">
        <v>0</v>
      </c>
      <c r="M12" s="96">
        <f t="shared" si="4"/>
        <v>4300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9">
        <v>0</v>
      </c>
      <c r="U12" s="114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/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99"/>
      <c r="BH12" s="99"/>
      <c r="BJ12" s="99"/>
      <c r="BK12" s="99"/>
      <c r="BL12" s="99"/>
    </row>
    <row r="13" spans="1:65" ht="18.75" customHeight="1" x14ac:dyDescent="0.2">
      <c r="A13" s="100"/>
      <c r="B13" s="101">
        <v>2230</v>
      </c>
      <c r="C13" s="102" t="s">
        <v>86</v>
      </c>
      <c r="D13" s="141"/>
      <c r="E13" s="103">
        <f t="shared" si="0"/>
        <v>387540</v>
      </c>
      <c r="F13" s="104">
        <f t="shared" si="0"/>
        <v>246440</v>
      </c>
      <c r="G13" s="140">
        <f t="shared" si="2"/>
        <v>141100</v>
      </c>
      <c r="H13" s="105">
        <f t="shared" si="1"/>
        <v>371840</v>
      </c>
      <c r="I13" s="106">
        <f t="shared" si="1"/>
        <v>246440</v>
      </c>
      <c r="J13" s="93">
        <f t="shared" si="3"/>
        <v>125400</v>
      </c>
      <c r="K13" s="107">
        <v>371840</v>
      </c>
      <c r="L13" s="108">
        <v>246440</v>
      </c>
      <c r="M13" s="96">
        <f t="shared" si="4"/>
        <v>125400</v>
      </c>
      <c r="N13" s="107">
        <v>0</v>
      </c>
      <c r="O13" s="108">
        <v>0</v>
      </c>
      <c r="P13" s="96">
        <f t="shared" si="5"/>
        <v>0</v>
      </c>
      <c r="Q13" s="107">
        <v>0</v>
      </c>
      <c r="R13" s="108">
        <v>0</v>
      </c>
      <c r="S13" s="96">
        <f t="shared" si="6"/>
        <v>0</v>
      </c>
      <c r="T13" s="109">
        <v>0</v>
      </c>
      <c r="U13" s="110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>
        <v>15700</v>
      </c>
      <c r="AG13" s="108">
        <v>0</v>
      </c>
      <c r="AH13" s="96">
        <f t="shared" si="11"/>
        <v>15700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99"/>
      <c r="BH13" s="99"/>
      <c r="BJ13" s="99"/>
      <c r="BK13" s="99"/>
      <c r="BL13" s="99"/>
    </row>
    <row r="14" spans="1:65" ht="18.75" customHeight="1" x14ac:dyDescent="0.2">
      <c r="A14" s="100"/>
      <c r="B14" s="101">
        <v>2240</v>
      </c>
      <c r="C14" s="102" t="s">
        <v>30</v>
      </c>
      <c r="D14" s="141"/>
      <c r="E14" s="103">
        <f t="shared" si="0"/>
        <v>248676</v>
      </c>
      <c r="F14" s="104">
        <f t="shared" si="0"/>
        <v>51957.36</v>
      </c>
      <c r="G14" s="140">
        <f t="shared" si="2"/>
        <v>196718.64</v>
      </c>
      <c r="H14" s="105">
        <f t="shared" si="1"/>
        <v>248676</v>
      </c>
      <c r="I14" s="106">
        <f t="shared" si="1"/>
        <v>51957.36</v>
      </c>
      <c r="J14" s="93">
        <f t="shared" si="3"/>
        <v>196718.64</v>
      </c>
      <c r="K14" s="107">
        <f>(251100+36891)-39315</f>
        <v>248676</v>
      </c>
      <c r="L14" s="108">
        <v>51957.36</v>
      </c>
      <c r="M14" s="96">
        <f t="shared" si="4"/>
        <v>196718.64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9">
        <v>0</v>
      </c>
      <c r="U14" s="110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99"/>
      <c r="BH14" s="99"/>
      <c r="BJ14" s="99"/>
      <c r="BK14" s="99"/>
      <c r="BL14" s="99"/>
    </row>
    <row r="15" spans="1:65" ht="18.75" customHeight="1" x14ac:dyDescent="0.2">
      <c r="A15" s="100"/>
      <c r="B15" s="101">
        <v>2250</v>
      </c>
      <c r="C15" s="102" t="s">
        <v>87</v>
      </c>
      <c r="D15" s="141"/>
      <c r="E15" s="103">
        <f t="shared" si="0"/>
        <v>25000</v>
      </c>
      <c r="F15" s="104">
        <f t="shared" si="0"/>
        <v>23019.65</v>
      </c>
      <c r="G15" s="140">
        <f t="shared" si="2"/>
        <v>1980.3499999999985</v>
      </c>
      <c r="H15" s="105">
        <f t="shared" si="1"/>
        <v>25000</v>
      </c>
      <c r="I15" s="106">
        <f t="shared" si="1"/>
        <v>23019.65</v>
      </c>
      <c r="J15" s="93">
        <f t="shared" si="3"/>
        <v>1980.3499999999985</v>
      </c>
      <c r="K15" s="107">
        <f>20000+5000</f>
        <v>25000</v>
      </c>
      <c r="L15" s="108">
        <v>23019.65</v>
      </c>
      <c r="M15" s="96">
        <f t="shared" si="4"/>
        <v>1980.3499999999985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9">
        <v>0</v>
      </c>
      <c r="U15" s="110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99"/>
      <c r="BH15" s="99"/>
      <c r="BJ15" s="99"/>
      <c r="BK15" s="99"/>
      <c r="BL15" s="99"/>
    </row>
    <row r="16" spans="1:65" ht="18.75" customHeight="1" x14ac:dyDescent="0.2">
      <c r="A16" s="100"/>
      <c r="B16" s="101">
        <v>2271</v>
      </c>
      <c r="C16" s="102" t="s">
        <v>88</v>
      </c>
      <c r="D16" s="141"/>
      <c r="E16" s="103">
        <f t="shared" si="0"/>
        <v>1196400</v>
      </c>
      <c r="F16" s="104">
        <f t="shared" si="0"/>
        <v>634953.80999999994</v>
      </c>
      <c r="G16" s="140">
        <f t="shared" si="2"/>
        <v>561446.19000000006</v>
      </c>
      <c r="H16" s="105">
        <f t="shared" si="1"/>
        <v>1196400</v>
      </c>
      <c r="I16" s="106">
        <f t="shared" si="1"/>
        <v>634953.80999999994</v>
      </c>
      <c r="J16" s="93">
        <f t="shared" si="3"/>
        <v>561446.19000000006</v>
      </c>
      <c r="K16" s="107">
        <v>1196400</v>
      </c>
      <c r="L16" s="108">
        <v>634953.80999999994</v>
      </c>
      <c r="M16" s="96">
        <f t="shared" si="4"/>
        <v>561446.19000000006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9">
        <v>0</v>
      </c>
      <c r="U16" s="110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99"/>
      <c r="BH16" s="99"/>
      <c r="BJ16" s="99"/>
      <c r="BK16" s="99"/>
      <c r="BL16" s="99"/>
    </row>
    <row r="17" spans="1:64" ht="18.75" customHeight="1" x14ac:dyDescent="0.2">
      <c r="A17" s="100"/>
      <c r="B17" s="101">
        <v>2272</v>
      </c>
      <c r="C17" s="102" t="s">
        <v>89</v>
      </c>
      <c r="D17" s="141"/>
      <c r="E17" s="103">
        <f t="shared" si="0"/>
        <v>33300</v>
      </c>
      <c r="F17" s="104">
        <f t="shared" si="0"/>
        <v>20236.27</v>
      </c>
      <c r="G17" s="140">
        <f t="shared" si="2"/>
        <v>13063.73</v>
      </c>
      <c r="H17" s="105">
        <f t="shared" si="1"/>
        <v>33300</v>
      </c>
      <c r="I17" s="106">
        <f t="shared" si="1"/>
        <v>20236.27</v>
      </c>
      <c r="J17" s="93">
        <f t="shared" si="3"/>
        <v>13063.73</v>
      </c>
      <c r="K17" s="107">
        <v>33300</v>
      </c>
      <c r="L17" s="108">
        <v>20236.27</v>
      </c>
      <c r="M17" s="96">
        <f t="shared" si="4"/>
        <v>13063.73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9">
        <v>0</v>
      </c>
      <c r="U17" s="110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99"/>
      <c r="BH17" s="99"/>
      <c r="BJ17" s="99"/>
      <c r="BK17" s="99"/>
      <c r="BL17" s="99"/>
    </row>
    <row r="18" spans="1:64" ht="18.75" customHeight="1" x14ac:dyDescent="0.2">
      <c r="A18" s="100"/>
      <c r="B18" s="101">
        <v>2273</v>
      </c>
      <c r="C18" s="102" t="s">
        <v>90</v>
      </c>
      <c r="D18" s="141"/>
      <c r="E18" s="103">
        <f t="shared" si="0"/>
        <v>184529</v>
      </c>
      <c r="F18" s="104">
        <f t="shared" si="0"/>
        <v>74353.39</v>
      </c>
      <c r="G18" s="140">
        <f t="shared" si="2"/>
        <v>110175.61</v>
      </c>
      <c r="H18" s="105">
        <f t="shared" si="1"/>
        <v>184529</v>
      </c>
      <c r="I18" s="106">
        <f t="shared" si="1"/>
        <v>74353.39</v>
      </c>
      <c r="J18" s="93">
        <f t="shared" si="3"/>
        <v>110175.61</v>
      </c>
      <c r="K18" s="107">
        <f>196180-11651</f>
        <v>184529</v>
      </c>
      <c r="L18" s="108">
        <v>74353.39</v>
      </c>
      <c r="M18" s="96">
        <f t="shared" si="4"/>
        <v>110175.61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9">
        <v>0</v>
      </c>
      <c r="U18" s="110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99"/>
      <c r="BH18" s="99"/>
      <c r="BJ18" s="99"/>
      <c r="BK18" s="99"/>
      <c r="BL18" s="99"/>
    </row>
    <row r="19" spans="1:64" ht="18.75" customHeight="1" x14ac:dyDescent="0.2">
      <c r="A19" s="100"/>
      <c r="B19" s="101">
        <v>2274</v>
      </c>
      <c r="C19" s="102" t="s">
        <v>91</v>
      </c>
      <c r="D19" s="141"/>
      <c r="E19" s="103">
        <f t="shared" si="0"/>
        <v>0</v>
      </c>
      <c r="F19" s="104">
        <f t="shared" si="0"/>
        <v>0</v>
      </c>
      <c r="G19" s="140">
        <f t="shared" si="2"/>
        <v>0</v>
      </c>
      <c r="H19" s="105">
        <f t="shared" si="1"/>
        <v>0</v>
      </c>
      <c r="I19" s="106">
        <f t="shared" si="1"/>
        <v>0</v>
      </c>
      <c r="J19" s="93">
        <f t="shared" si="3"/>
        <v>0</v>
      </c>
      <c r="K19" s="107">
        <v>0</v>
      </c>
      <c r="L19" s="108">
        <v>0</v>
      </c>
      <c r="M19" s="96">
        <f t="shared" si="4"/>
        <v>0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9">
        <v>0</v>
      </c>
      <c r="U19" s="110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99"/>
      <c r="BH19" s="99"/>
      <c r="BJ19" s="99"/>
      <c r="BK19" s="99"/>
      <c r="BL19" s="99"/>
    </row>
    <row r="20" spans="1:64" ht="18.75" customHeight="1" x14ac:dyDescent="0.2">
      <c r="A20" s="100"/>
      <c r="B20" s="101">
        <v>2275</v>
      </c>
      <c r="C20" s="102" t="s">
        <v>92</v>
      </c>
      <c r="D20" s="141"/>
      <c r="E20" s="103">
        <f t="shared" si="0"/>
        <v>8370</v>
      </c>
      <c r="F20" s="104">
        <f t="shared" si="0"/>
        <v>4183.2</v>
      </c>
      <c r="G20" s="140">
        <f t="shared" si="2"/>
        <v>4186.8</v>
      </c>
      <c r="H20" s="105">
        <f t="shared" si="1"/>
        <v>8370</v>
      </c>
      <c r="I20" s="106">
        <f t="shared" si="1"/>
        <v>4183.2</v>
      </c>
      <c r="J20" s="93">
        <f t="shared" si="3"/>
        <v>4186.8</v>
      </c>
      <c r="K20" s="107">
        <v>8370</v>
      </c>
      <c r="L20" s="108">
        <v>4183.2</v>
      </c>
      <c r="M20" s="96">
        <f t="shared" si="4"/>
        <v>4186.8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9">
        <v>0</v>
      </c>
      <c r="U20" s="110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99"/>
      <c r="BH20" s="99"/>
      <c r="BJ20" s="99"/>
      <c r="BK20" s="99"/>
      <c r="BL20" s="99"/>
    </row>
    <row r="21" spans="1:64" ht="18.75" customHeight="1" x14ac:dyDescent="0.2">
      <c r="A21" s="100"/>
      <c r="B21" s="101">
        <v>2282</v>
      </c>
      <c r="C21" s="102" t="s">
        <v>93</v>
      </c>
      <c r="D21" s="141"/>
      <c r="E21" s="103">
        <f t="shared" si="0"/>
        <v>7416.23</v>
      </c>
      <c r="F21" s="104">
        <f t="shared" si="0"/>
        <v>2236.23</v>
      </c>
      <c r="G21" s="140">
        <f t="shared" si="2"/>
        <v>5180</v>
      </c>
      <c r="H21" s="105">
        <f t="shared" si="1"/>
        <v>6460</v>
      </c>
      <c r="I21" s="106">
        <f t="shared" si="1"/>
        <v>1280</v>
      </c>
      <c r="J21" s="93">
        <f t="shared" si="3"/>
        <v>5180</v>
      </c>
      <c r="K21" s="107">
        <v>6460</v>
      </c>
      <c r="L21" s="108">
        <v>1280</v>
      </c>
      <c r="M21" s="96">
        <f t="shared" si="4"/>
        <v>5180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9">
        <v>0</v>
      </c>
      <c r="U21" s="110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956.23</v>
      </c>
      <c r="AJ21" s="108">
        <v>956.23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99"/>
      <c r="BH21" s="99"/>
      <c r="BJ21" s="99"/>
      <c r="BK21" s="99"/>
      <c r="BL21" s="99"/>
    </row>
    <row r="22" spans="1:64" ht="18.75" customHeight="1" x14ac:dyDescent="0.2">
      <c r="A22" s="100"/>
      <c r="B22" s="101">
        <v>2730</v>
      </c>
      <c r="C22" s="102" t="s">
        <v>94</v>
      </c>
      <c r="D22" s="141"/>
      <c r="E22" s="103">
        <f t="shared" si="0"/>
        <v>16100</v>
      </c>
      <c r="F22" s="104">
        <f t="shared" si="0"/>
        <v>6400</v>
      </c>
      <c r="G22" s="140">
        <f t="shared" si="2"/>
        <v>9700</v>
      </c>
      <c r="H22" s="105">
        <f t="shared" si="1"/>
        <v>16100</v>
      </c>
      <c r="I22" s="106">
        <f t="shared" si="1"/>
        <v>6400</v>
      </c>
      <c r="J22" s="93">
        <f t="shared" si="3"/>
        <v>9700</v>
      </c>
      <c r="K22" s="107">
        <v>16100</v>
      </c>
      <c r="L22" s="108">
        <v>6400</v>
      </c>
      <c r="M22" s="96">
        <f t="shared" si="4"/>
        <v>9700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9">
        <v>0</v>
      </c>
      <c r="U22" s="110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99"/>
      <c r="BH22" s="99"/>
      <c r="BJ22" s="99"/>
      <c r="BK22" s="99"/>
      <c r="BL22" s="99"/>
    </row>
    <row r="23" spans="1:64" ht="18.75" customHeight="1" x14ac:dyDescent="0.2">
      <c r="A23" s="100"/>
      <c r="B23" s="101">
        <v>2800</v>
      </c>
      <c r="C23" s="102" t="s">
        <v>95</v>
      </c>
      <c r="D23" s="141"/>
      <c r="E23" s="103">
        <f t="shared" si="0"/>
        <v>1700</v>
      </c>
      <c r="F23" s="104">
        <f t="shared" si="0"/>
        <v>0</v>
      </c>
      <c r="G23" s="140">
        <f t="shared" si="2"/>
        <v>1700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9">
        <v>0</v>
      </c>
      <c r="U23" s="110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>
        <v>1700</v>
      </c>
      <c r="AG23" s="108">
        <v>0</v>
      </c>
      <c r="AH23" s="96">
        <f t="shared" si="11"/>
        <v>1700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99"/>
      <c r="BH23" s="99"/>
      <c r="BJ23" s="99"/>
      <c r="BK23" s="99"/>
      <c r="BL23" s="99"/>
    </row>
    <row r="24" spans="1:64" ht="18.75" customHeight="1" x14ac:dyDescent="0.2">
      <c r="A24" s="100"/>
      <c r="B24" s="101">
        <v>3110</v>
      </c>
      <c r="C24" s="102" t="s">
        <v>96</v>
      </c>
      <c r="D24" s="141"/>
      <c r="E24" s="103">
        <f t="shared" si="0"/>
        <v>158114</v>
      </c>
      <c r="F24" s="104">
        <f t="shared" si="0"/>
        <v>158014</v>
      </c>
      <c r="G24" s="140">
        <f t="shared" si="2"/>
        <v>100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9">
        <v>0</v>
      </c>
      <c r="U24" s="110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58114</v>
      </c>
      <c r="AJ24" s="108">
        <v>58114</v>
      </c>
      <c r="AK24" s="96">
        <f t="shared" si="12"/>
        <v>0</v>
      </c>
      <c r="AL24" s="107">
        <v>100000</v>
      </c>
      <c r="AM24" s="108">
        <v>99900</v>
      </c>
      <c r="AN24" s="96">
        <f t="shared" si="13"/>
        <v>100</v>
      </c>
      <c r="AO24" s="107">
        <v>0</v>
      </c>
      <c r="AP24" s="108">
        <v>0</v>
      </c>
      <c r="AQ24" s="96">
        <f t="shared" si="14"/>
        <v>0</v>
      </c>
      <c r="AR24" s="107">
        <v>0</v>
      </c>
      <c r="AS24" s="108">
        <v>0</v>
      </c>
      <c r="AT24" s="96">
        <f t="shared" si="15"/>
        <v>0</v>
      </c>
      <c r="AU24" s="107">
        <v>0</v>
      </c>
      <c r="AV24" s="108">
        <v>0</v>
      </c>
      <c r="AW24" s="96">
        <f t="shared" si="16"/>
        <v>0</v>
      </c>
      <c r="AX24" s="107">
        <v>0</v>
      </c>
      <c r="AY24" s="108">
        <v>0</v>
      </c>
      <c r="AZ24" s="96">
        <f t="shared" si="17"/>
        <v>0</v>
      </c>
      <c r="BA24" s="107">
        <v>0</v>
      </c>
      <c r="BB24" s="108">
        <v>0</v>
      </c>
      <c r="BC24" s="96">
        <f t="shared" si="18"/>
        <v>0</v>
      </c>
      <c r="BD24" s="107">
        <v>0</v>
      </c>
      <c r="BE24" s="108">
        <v>0</v>
      </c>
      <c r="BF24" s="96">
        <f t="shared" si="19"/>
        <v>0</v>
      </c>
      <c r="BG24" s="99"/>
      <c r="BH24" s="99"/>
      <c r="BJ24" s="99"/>
      <c r="BK24" s="99"/>
      <c r="BL24" s="99"/>
    </row>
    <row r="25" spans="1:64" ht="18.75" customHeight="1" x14ac:dyDescent="0.2">
      <c r="A25" s="100"/>
      <c r="B25" s="115">
        <v>3132</v>
      </c>
      <c r="C25" s="102" t="s">
        <v>97</v>
      </c>
      <c r="D25" s="141"/>
      <c r="E25" s="103">
        <f t="shared" si="0"/>
        <v>0</v>
      </c>
      <c r="F25" s="104">
        <f t="shared" si="0"/>
        <v>0</v>
      </c>
      <c r="G25" s="140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9">
        <v>0</v>
      </c>
      <c r="U25" s="114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>
        <v>0</v>
      </c>
      <c r="BB25" s="113">
        <v>0</v>
      </c>
      <c r="BC25" s="96">
        <f t="shared" si="18"/>
        <v>0</v>
      </c>
      <c r="BD25" s="107">
        <v>0</v>
      </c>
      <c r="BE25" s="113">
        <v>0</v>
      </c>
      <c r="BF25" s="96">
        <f t="shared" si="19"/>
        <v>0</v>
      </c>
      <c r="BG25" s="99"/>
      <c r="BH25" s="99"/>
      <c r="BJ25" s="99"/>
      <c r="BK25" s="99"/>
      <c r="BL25" s="99"/>
    </row>
    <row r="26" spans="1:64" ht="18.75" customHeight="1" thickBot="1" x14ac:dyDescent="0.25">
      <c r="A26" s="116"/>
      <c r="B26" s="115">
        <v>3142</v>
      </c>
      <c r="C26" s="117" t="s">
        <v>98</v>
      </c>
      <c r="D26" s="142"/>
      <c r="E26" s="118">
        <f t="shared" si="0"/>
        <v>0</v>
      </c>
      <c r="F26" s="119">
        <f t="shared" si="0"/>
        <v>0</v>
      </c>
      <c r="G26" s="140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4">
        <v>0</v>
      </c>
      <c r="U26" s="125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99"/>
      <c r="BH26" s="99"/>
      <c r="BJ26" s="99"/>
      <c r="BK26" s="99"/>
      <c r="BL26" s="99"/>
    </row>
    <row r="27" spans="1:64" ht="18.75" customHeight="1" thickBot="1" x14ac:dyDescent="0.25">
      <c r="A27" s="126" t="s">
        <v>99</v>
      </c>
      <c r="B27" s="127"/>
      <c r="C27" s="127"/>
      <c r="D27" s="143"/>
      <c r="E27" s="128">
        <f t="shared" ref="E27:BB27" si="20">SUM(E9:E26)</f>
        <v>16777099.57</v>
      </c>
      <c r="F27" s="129">
        <f t="shared" si="20"/>
        <v>9841911.2699999996</v>
      </c>
      <c r="G27" s="130">
        <f t="shared" si="20"/>
        <v>6935188.3000000007</v>
      </c>
      <c r="H27" s="131">
        <f t="shared" si="20"/>
        <v>16476278</v>
      </c>
      <c r="I27" s="132">
        <f t="shared" si="20"/>
        <v>9560514.6999999993</v>
      </c>
      <c r="J27" s="133">
        <f t="shared" si="20"/>
        <v>6915763.3000000007</v>
      </c>
      <c r="K27" s="131">
        <f t="shared" si="20"/>
        <v>5465935</v>
      </c>
      <c r="L27" s="135">
        <f t="shared" si="20"/>
        <v>3110978.49</v>
      </c>
      <c r="M27" s="136">
        <f t="shared" si="20"/>
        <v>2354956.5099999998</v>
      </c>
      <c r="N27" s="131">
        <f t="shared" si="20"/>
        <v>10982360</v>
      </c>
      <c r="O27" s="135">
        <f t="shared" si="20"/>
        <v>6435841.4299999997</v>
      </c>
      <c r="P27" s="136">
        <f t="shared" si="20"/>
        <v>4546518.57</v>
      </c>
      <c r="Q27" s="131">
        <f t="shared" si="20"/>
        <v>0</v>
      </c>
      <c r="R27" s="135">
        <f t="shared" si="20"/>
        <v>0</v>
      </c>
      <c r="S27" s="136">
        <f t="shared" si="20"/>
        <v>0</v>
      </c>
      <c r="T27" s="144">
        <f t="shared" ref="T27:Y27" si="21">SUM(T9:T26)</f>
        <v>0</v>
      </c>
      <c r="U27" s="137">
        <f t="shared" si="21"/>
        <v>0</v>
      </c>
      <c r="V27" s="136">
        <f t="shared" si="21"/>
        <v>0</v>
      </c>
      <c r="W27" s="144">
        <f t="shared" si="21"/>
        <v>0</v>
      </c>
      <c r="X27" s="137">
        <f t="shared" si="21"/>
        <v>0</v>
      </c>
      <c r="Y27" s="136">
        <f t="shared" si="21"/>
        <v>0</v>
      </c>
      <c r="Z27" s="131">
        <f>SUM(Z9:Z26)</f>
        <v>23936</v>
      </c>
      <c r="AA27" s="135">
        <f>SUM(AA9:AA26)</f>
        <v>9647.7800000000007</v>
      </c>
      <c r="AB27" s="136">
        <f>SUM(AB9:AB26)</f>
        <v>14288.22</v>
      </c>
      <c r="AC27" s="131">
        <f t="shared" si="20"/>
        <v>4047</v>
      </c>
      <c r="AD27" s="135">
        <f t="shared" si="20"/>
        <v>4047</v>
      </c>
      <c r="AE27" s="136">
        <f t="shared" si="20"/>
        <v>0</v>
      </c>
      <c r="AF27" s="131">
        <f t="shared" si="20"/>
        <v>19400</v>
      </c>
      <c r="AG27" s="135">
        <f t="shared" si="20"/>
        <v>75</v>
      </c>
      <c r="AH27" s="136">
        <f t="shared" si="20"/>
        <v>19325</v>
      </c>
      <c r="AI27" s="134">
        <f t="shared" si="20"/>
        <v>181421.57</v>
      </c>
      <c r="AJ27" s="135">
        <f t="shared" si="20"/>
        <v>181421.57</v>
      </c>
      <c r="AK27" s="136">
        <f t="shared" si="20"/>
        <v>0</v>
      </c>
      <c r="AL27" s="131">
        <f t="shared" si="20"/>
        <v>100000</v>
      </c>
      <c r="AM27" s="135">
        <f t="shared" si="20"/>
        <v>99900</v>
      </c>
      <c r="AN27" s="136">
        <f t="shared" si="20"/>
        <v>100</v>
      </c>
      <c r="AO27" s="131">
        <f t="shared" ref="AO27:AT27" si="22">SUM(AO9:AO26)</f>
        <v>0</v>
      </c>
      <c r="AP27" s="135">
        <f t="shared" si="22"/>
        <v>0</v>
      </c>
      <c r="AQ27" s="136">
        <f t="shared" si="22"/>
        <v>0</v>
      </c>
      <c r="AR27" s="131">
        <f t="shared" si="22"/>
        <v>0</v>
      </c>
      <c r="AS27" s="135">
        <f t="shared" si="22"/>
        <v>0</v>
      </c>
      <c r="AT27" s="136">
        <f t="shared" si="22"/>
        <v>0</v>
      </c>
      <c r="AU27" s="131">
        <f t="shared" si="20"/>
        <v>0</v>
      </c>
      <c r="AV27" s="135">
        <f t="shared" si="20"/>
        <v>0</v>
      </c>
      <c r="AW27" s="136">
        <f t="shared" si="20"/>
        <v>0</v>
      </c>
      <c r="AX27" s="131">
        <f t="shared" si="20"/>
        <v>0</v>
      </c>
      <c r="AY27" s="135">
        <f t="shared" si="20"/>
        <v>0</v>
      </c>
      <c r="AZ27" s="136">
        <f t="shared" si="20"/>
        <v>0</v>
      </c>
      <c r="BA27" s="131">
        <f t="shared" si="20"/>
        <v>0</v>
      </c>
      <c r="BB27" s="135">
        <f t="shared" si="20"/>
        <v>0</v>
      </c>
      <c r="BC27" s="136">
        <f>SUM(BC9:BC25)</f>
        <v>0</v>
      </c>
      <c r="BD27" s="131">
        <f>SUM(BD9:BD26)</f>
        <v>0</v>
      </c>
      <c r="BE27" s="135">
        <f>SUM(BE9:BE26)</f>
        <v>0</v>
      </c>
      <c r="BF27" s="136">
        <f>SUM(BF9:BF25)</f>
        <v>0</v>
      </c>
      <c r="BG27" s="99"/>
      <c r="BH27" s="99"/>
      <c r="BJ27" s="99"/>
      <c r="BK27" s="99"/>
      <c r="BL27" s="99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5B1E-E0C8-42CB-8277-B7B1F34436A5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164025.78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Ліцей7!I11</f>
        <v>164025.77999999997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10000</v>
      </c>
      <c r="E6" s="7"/>
      <c r="F6" s="7"/>
      <c r="G6" s="7"/>
      <c r="I6" s="7"/>
      <c r="J6" s="7"/>
      <c r="K6" s="7"/>
      <c r="M6" s="7"/>
      <c r="N6" s="7"/>
      <c r="O6" s="7"/>
    </row>
    <row r="7" spans="1:15" x14ac:dyDescent="0.3">
      <c r="A7" s="11">
        <v>2210.1999999999998</v>
      </c>
      <c r="B7" s="12" t="s">
        <v>4</v>
      </c>
      <c r="C7" s="12"/>
      <c r="D7" s="13">
        <v>9945.42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9945.42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9048+318.24</f>
        <v>9366.24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19.5" customHeight="1" x14ac:dyDescent="0.3">
      <c r="A21" s="11">
        <v>2210.5</v>
      </c>
      <c r="B21" s="12" t="s">
        <v>10</v>
      </c>
      <c r="C21" s="12"/>
      <c r="D21" s="13">
        <v>59080.62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59080.619999999995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11</v>
      </c>
      <c r="C23" s="17">
        <v>9997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12</v>
      </c>
      <c r="C24" s="17">
        <f>4780+7970</f>
        <v>12750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501</v>
      </c>
      <c r="B25" s="20" t="s">
        <v>13</v>
      </c>
      <c r="C25" s="17">
        <v>7074.62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508</v>
      </c>
      <c r="B26" s="20" t="s">
        <v>14</v>
      </c>
      <c r="C26" s="17">
        <v>6000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15</v>
      </c>
      <c r="C27" s="17">
        <v>19630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503</v>
      </c>
      <c r="B28" s="20" t="s">
        <v>16</v>
      </c>
      <c r="C28" s="17">
        <v>2129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1">
        <v>504</v>
      </c>
      <c r="B29" s="20" t="s">
        <v>17</v>
      </c>
      <c r="C29" s="17">
        <v>1500</v>
      </c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H30" s="20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x14ac:dyDescent="0.3">
      <c r="A34" s="11">
        <v>2210.6</v>
      </c>
      <c r="B34" s="12" t="s">
        <v>18</v>
      </c>
      <c r="C34" s="12"/>
      <c r="D34" s="13">
        <v>6890.38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x14ac:dyDescent="0.3">
      <c r="A35" s="11">
        <v>2210.6999999999998</v>
      </c>
      <c r="B35" s="12" t="s">
        <v>19</v>
      </c>
      <c r="C35" s="12"/>
      <c r="D35" s="13">
        <v>64100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SUM(C37:C41)</f>
        <v>64100</v>
      </c>
      <c r="D36" s="17"/>
      <c r="E36" s="18">
        <f>D35-C36</f>
        <v>0</v>
      </c>
    </row>
    <row r="37" spans="1:15" collapsed="1" x14ac:dyDescent="0.3">
      <c r="A37" s="11"/>
      <c r="B37" s="20" t="s">
        <v>20</v>
      </c>
      <c r="C37" s="17">
        <v>14100</v>
      </c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/>
      <c r="B38" s="20" t="s">
        <v>21</v>
      </c>
      <c r="C38" s="17">
        <v>50000</v>
      </c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/>
      <c r="B40" s="20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1">
        <v>2210.8000000000002</v>
      </c>
      <c r="B42" s="12" t="s">
        <v>22</v>
      </c>
      <c r="C42" s="12"/>
      <c r="D42" s="13">
        <v>4613</v>
      </c>
      <c r="E42" s="7"/>
      <c r="F42" s="7"/>
      <c r="G42" s="7"/>
      <c r="I42" s="7"/>
      <c r="J42" s="7"/>
      <c r="K42" s="7"/>
      <c r="M42" s="7"/>
      <c r="N42" s="7"/>
      <c r="O42" s="7"/>
    </row>
    <row r="43" spans="1:15" hidden="1" outlineLevel="1" x14ac:dyDescent="0.3">
      <c r="A43" s="14"/>
      <c r="B43" s="15"/>
      <c r="C43" s="16">
        <f>SUM(C44:C47)</f>
        <v>4613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23</v>
      </c>
      <c r="C44" s="17">
        <f>3248+1365</f>
        <v>4613</v>
      </c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22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1"/>
      <c r="C47" s="17"/>
      <c r="D47" s="22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>
        <v>2210.9</v>
      </c>
      <c r="B48" s="12" t="s">
        <v>24</v>
      </c>
      <c r="C48" s="12"/>
      <c r="D48" s="13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/>
      <c r="B52" s="20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1"/>
      <c r="C53" s="17"/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2211.9</v>
      </c>
      <c r="B54" s="12" t="s">
        <v>25</v>
      </c>
      <c r="C54" s="12"/>
      <c r="D54" s="13">
        <v>9113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hidden="1" outlineLevel="1" x14ac:dyDescent="0.3">
      <c r="A55" s="14"/>
      <c r="B55" s="15"/>
      <c r="C55" s="16">
        <f>SUM(C56:C70)</f>
        <v>9113</v>
      </c>
      <c r="D55" s="17"/>
      <c r="E55" s="18">
        <f>D54-C55</f>
        <v>0</v>
      </c>
    </row>
    <row r="56" spans="1:15" collapsed="1" x14ac:dyDescent="0.3">
      <c r="A56" s="11">
        <v>906</v>
      </c>
      <c r="B56" s="20" t="s">
        <v>26</v>
      </c>
      <c r="C56" s="17">
        <v>190</v>
      </c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903</v>
      </c>
      <c r="B57" s="20" t="s">
        <v>27</v>
      </c>
      <c r="C57" s="17">
        <v>4047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11">
        <v>904</v>
      </c>
      <c r="B58" s="20" t="s">
        <v>28</v>
      </c>
      <c r="C58" s="17">
        <v>4876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3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3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outlineLevel="1" x14ac:dyDescent="0.3">
      <c r="A70" s="7"/>
      <c r="B70" s="24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7"/>
      <c r="B71" s="24"/>
      <c r="D71" s="25" t="s">
        <v>29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x14ac:dyDescent="0.3">
      <c r="A72" s="7"/>
      <c r="B72" s="7"/>
      <c r="D72" s="25" t="s">
        <v>29</v>
      </c>
      <c r="E72" s="7"/>
      <c r="F72" s="7"/>
      <c r="G72" s="7"/>
      <c r="I72" s="7"/>
      <c r="J72" s="7"/>
      <c r="K72" s="7"/>
      <c r="M72" s="7"/>
      <c r="N72" s="7"/>
      <c r="O72" s="7"/>
    </row>
    <row r="73" spans="1:15" ht="14.25" customHeight="1" x14ac:dyDescent="0.3">
      <c r="D73" s="25" t="s">
        <v>29</v>
      </c>
    </row>
    <row r="74" spans="1:15" ht="39.75" customHeight="1" x14ac:dyDescent="0.3">
      <c r="A74" s="4">
        <v>2240</v>
      </c>
      <c r="B74" s="5" t="s">
        <v>30</v>
      </c>
      <c r="C74" s="5"/>
      <c r="D74" s="6">
        <f>SUM(D76:D115)</f>
        <v>51957.36</v>
      </c>
      <c r="E74" s="7"/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6">
        <v>2240</v>
      </c>
      <c r="B75" s="26"/>
      <c r="C75" s="9"/>
      <c r="D75" s="9">
        <f>Ліцей7!I14</f>
        <v>51957.36</v>
      </c>
      <c r="E75" s="10" t="b">
        <f>D75=D74</f>
        <v>1</v>
      </c>
    </row>
    <row r="76" spans="1:15" collapsed="1" x14ac:dyDescent="0.3">
      <c r="A76" s="14">
        <v>2240.1</v>
      </c>
      <c r="B76" s="12" t="s">
        <v>31</v>
      </c>
      <c r="C76" s="12"/>
      <c r="D76" s="13">
        <v>38783</v>
      </c>
    </row>
    <row r="77" spans="1:15" hidden="1" x14ac:dyDescent="0.3">
      <c r="A77" s="14">
        <v>2240.1999999999998</v>
      </c>
      <c r="B77" s="27" t="s">
        <v>32</v>
      </c>
      <c r="C77" s="28"/>
      <c r="D77" s="13"/>
    </row>
    <row r="78" spans="1:15" x14ac:dyDescent="0.3">
      <c r="A78" s="14">
        <v>2240.3000000000002</v>
      </c>
      <c r="B78" s="27" t="s">
        <v>33</v>
      </c>
      <c r="C78" s="28"/>
      <c r="D78" s="13">
        <v>1045.44</v>
      </c>
    </row>
    <row r="79" spans="1:15" hidden="1" outlineLevel="1" x14ac:dyDescent="0.3">
      <c r="A79" s="14"/>
      <c r="B79" s="15"/>
      <c r="C79" s="16">
        <f>SUM(C80:C86)</f>
        <v>1045.44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34</v>
      </c>
      <c r="C80" s="17">
        <v>1045.44</v>
      </c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7" t="s">
        <v>35</v>
      </c>
      <c r="C87" s="28"/>
      <c r="D87" s="13"/>
    </row>
    <row r="88" spans="1:5" hidden="1" x14ac:dyDescent="0.3">
      <c r="A88" s="14">
        <v>2240.5</v>
      </c>
      <c r="B88" s="27" t="s">
        <v>36</v>
      </c>
      <c r="C88" s="28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29"/>
      <c r="B90" s="30"/>
      <c r="C90" s="31"/>
      <c r="D90" s="17"/>
      <c r="E90" s="18"/>
    </row>
    <row r="91" spans="1:5" ht="17.25" hidden="1" customHeight="1" collapsed="1" x14ac:dyDescent="0.3">
      <c r="A91" s="29"/>
      <c r="B91" s="30"/>
      <c r="C91" s="31"/>
      <c r="D91" s="17"/>
    </row>
    <row r="92" spans="1:5" ht="17.25" hidden="1" customHeight="1" x14ac:dyDescent="0.3">
      <c r="A92" s="29"/>
      <c r="B92" s="30"/>
      <c r="C92" s="31"/>
      <c r="D92" s="17"/>
    </row>
    <row r="93" spans="1:5" hidden="1" x14ac:dyDescent="0.3">
      <c r="A93" s="29"/>
      <c r="B93" s="32"/>
      <c r="C93" s="31"/>
      <c r="D93" s="17"/>
    </row>
    <row r="94" spans="1:5" hidden="1" x14ac:dyDescent="0.3">
      <c r="A94" s="29"/>
      <c r="B94" s="32"/>
      <c r="C94" s="31"/>
      <c r="D94" s="17"/>
    </row>
    <row r="95" spans="1:5" hidden="1" x14ac:dyDescent="0.3">
      <c r="A95" s="29"/>
      <c r="B95" s="23"/>
      <c r="C95" s="17"/>
      <c r="D95" s="17"/>
    </row>
    <row r="96" spans="1:5" hidden="1" x14ac:dyDescent="0.3">
      <c r="A96" s="29"/>
      <c r="B96" s="32"/>
      <c r="C96" s="31"/>
      <c r="D96" s="17"/>
    </row>
    <row r="97" spans="1:15" hidden="1" x14ac:dyDescent="0.3">
      <c r="A97" s="29"/>
      <c r="B97" s="32"/>
      <c r="C97" s="31"/>
      <c r="D97" s="17"/>
    </row>
    <row r="98" spans="1:15" hidden="1" x14ac:dyDescent="0.3">
      <c r="A98" s="29"/>
      <c r="B98" s="32"/>
      <c r="C98" s="31"/>
      <c r="D98" s="17"/>
    </row>
    <row r="99" spans="1:15" hidden="1" x14ac:dyDescent="0.3">
      <c r="A99" s="29">
        <v>2240.6</v>
      </c>
      <c r="B99" s="33" t="s">
        <v>37</v>
      </c>
      <c r="C99" s="34"/>
      <c r="D99" s="13"/>
    </row>
    <row r="100" spans="1:15" hidden="1" x14ac:dyDescent="0.3">
      <c r="A100" s="29">
        <v>2240.6999999999998</v>
      </c>
      <c r="B100" s="33" t="s">
        <v>38</v>
      </c>
      <c r="C100" s="34"/>
      <c r="D100" s="13"/>
    </row>
    <row r="101" spans="1:15" hidden="1" outlineLevel="1" x14ac:dyDescent="0.3">
      <c r="A101" s="14"/>
      <c r="B101" s="15"/>
      <c r="C101" s="16">
        <f>SUM(C102:C105)</f>
        <v>0</v>
      </c>
      <c r="D101" s="17"/>
      <c r="E101" s="18">
        <f>D100-C101</f>
        <v>0</v>
      </c>
    </row>
    <row r="102" spans="1:15" hidden="1" collapsed="1" x14ac:dyDescent="0.3">
      <c r="A102" s="11"/>
      <c r="B102" s="20"/>
      <c r="C102" s="17"/>
      <c r="D102" s="17"/>
      <c r="E102" s="7"/>
      <c r="F102" s="7"/>
      <c r="G102" s="7"/>
      <c r="I102" s="7"/>
      <c r="J102" s="7"/>
      <c r="K102" s="7"/>
      <c r="M102" s="7"/>
      <c r="N102" s="7"/>
      <c r="O102" s="7"/>
    </row>
    <row r="103" spans="1:15" hidden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1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29">
        <v>2240.8000000000002</v>
      </c>
      <c r="B106" s="33" t="s">
        <v>39</v>
      </c>
      <c r="C106" s="34"/>
      <c r="D106" s="13"/>
    </row>
    <row r="107" spans="1:15" x14ac:dyDescent="0.3">
      <c r="A107" s="29">
        <v>2240.9</v>
      </c>
      <c r="B107" s="33" t="s">
        <v>40</v>
      </c>
      <c r="C107" s="34"/>
      <c r="D107" s="13">
        <v>1430.6</v>
      </c>
    </row>
    <row r="108" spans="1:15" ht="16.5" hidden="1" customHeight="1" x14ac:dyDescent="0.3">
      <c r="A108" s="29">
        <v>2241.1</v>
      </c>
      <c r="B108" s="33" t="s">
        <v>41</v>
      </c>
      <c r="C108" s="34"/>
      <c r="D108" s="13"/>
    </row>
    <row r="109" spans="1:15" ht="19.5" hidden="1" customHeight="1" x14ac:dyDescent="0.3">
      <c r="A109" s="14">
        <v>2241.1999999999998</v>
      </c>
      <c r="B109" s="27" t="s">
        <v>42</v>
      </c>
      <c r="C109" s="28"/>
      <c r="D109" s="13"/>
    </row>
    <row r="110" spans="1:15" x14ac:dyDescent="0.3">
      <c r="A110" s="14">
        <v>2241.3000000000002</v>
      </c>
      <c r="B110" s="27" t="s">
        <v>43</v>
      </c>
      <c r="C110" s="28"/>
      <c r="D110" s="13">
        <v>1767.99</v>
      </c>
    </row>
    <row r="111" spans="1:15" hidden="1" x14ac:dyDescent="0.3">
      <c r="A111" s="14">
        <v>2241.4</v>
      </c>
      <c r="B111" s="27" t="s">
        <v>44</v>
      </c>
      <c r="C111" s="28"/>
      <c r="D111" s="13"/>
    </row>
    <row r="112" spans="1:15" hidden="1" x14ac:dyDescent="0.3">
      <c r="A112" s="14">
        <v>2241.5</v>
      </c>
      <c r="B112" s="27" t="s">
        <v>45</v>
      </c>
      <c r="C112" s="28"/>
      <c r="D112" s="13"/>
    </row>
    <row r="113" spans="1:5" ht="38.25" hidden="1" customHeight="1" x14ac:dyDescent="0.3">
      <c r="A113" s="14">
        <v>2241.6</v>
      </c>
      <c r="B113" s="35" t="s">
        <v>46</v>
      </c>
      <c r="C113" s="28"/>
      <c r="D113" s="13"/>
    </row>
    <row r="114" spans="1:5" hidden="1" x14ac:dyDescent="0.3">
      <c r="A114" s="14">
        <v>2241.6999999999998</v>
      </c>
      <c r="B114" s="27" t="s">
        <v>47</v>
      </c>
      <c r="C114" s="28"/>
      <c r="D114" s="13"/>
    </row>
    <row r="115" spans="1:5" x14ac:dyDescent="0.3">
      <c r="A115" s="14">
        <v>2241.9</v>
      </c>
      <c r="B115" s="27" t="s">
        <v>48</v>
      </c>
      <c r="C115" s="28"/>
      <c r="D115" s="13">
        <v>8930.33</v>
      </c>
    </row>
    <row r="116" spans="1:5" hidden="1" outlineLevel="1" x14ac:dyDescent="0.3">
      <c r="A116" s="14"/>
      <c r="B116" s="15"/>
      <c r="C116" s="16">
        <f>SUM(C117:C128)</f>
        <v>8930.33</v>
      </c>
      <c r="D116" s="36"/>
      <c r="E116" s="18">
        <f>D115-C116</f>
        <v>0</v>
      </c>
    </row>
    <row r="117" spans="1:5" collapsed="1" x14ac:dyDescent="0.3">
      <c r="A117" s="14">
        <v>902</v>
      </c>
      <c r="B117" s="37" t="s">
        <v>49</v>
      </c>
      <c r="C117" s="17">
        <f>200+100+100+100+100</f>
        <v>600</v>
      </c>
      <c r="D117" s="17"/>
    </row>
    <row r="118" spans="1:5" x14ac:dyDescent="0.3">
      <c r="A118" s="14">
        <v>907</v>
      </c>
      <c r="B118" s="37" t="s">
        <v>50</v>
      </c>
      <c r="C118" s="17">
        <f>1006.33+544.06</f>
        <v>1550.3899999999999</v>
      </c>
      <c r="D118" s="17"/>
    </row>
    <row r="119" spans="1:5" x14ac:dyDescent="0.3">
      <c r="A119" s="14">
        <v>908</v>
      </c>
      <c r="B119" s="37" t="s">
        <v>51</v>
      </c>
      <c r="C119" s="17">
        <f>361.1+381.75+381.75+381.75</f>
        <v>1506.35</v>
      </c>
      <c r="D119" s="17"/>
    </row>
    <row r="120" spans="1:5" x14ac:dyDescent="0.3">
      <c r="A120" s="14">
        <v>910</v>
      </c>
      <c r="B120" s="37" t="s">
        <v>52</v>
      </c>
      <c r="C120" s="17">
        <v>156.58000000000001</v>
      </c>
      <c r="D120" s="17"/>
    </row>
    <row r="121" spans="1:5" x14ac:dyDescent="0.3">
      <c r="A121" s="14">
        <v>919</v>
      </c>
      <c r="B121" s="37" t="s">
        <v>53</v>
      </c>
      <c r="C121" s="17">
        <v>2636.36</v>
      </c>
      <c r="D121" s="17"/>
    </row>
    <row r="122" spans="1:5" x14ac:dyDescent="0.3">
      <c r="A122" s="14">
        <v>924</v>
      </c>
      <c r="B122" s="23" t="s">
        <v>54</v>
      </c>
      <c r="C122" s="17">
        <v>1500</v>
      </c>
      <c r="D122" s="17"/>
    </row>
    <row r="123" spans="1:5" x14ac:dyDescent="0.3">
      <c r="A123" s="14">
        <v>920</v>
      </c>
      <c r="B123" s="23" t="s">
        <v>55</v>
      </c>
      <c r="C123" s="17">
        <v>980.65</v>
      </c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8"/>
      <c r="D129" s="3" t="b">
        <f>D74=D75</f>
        <v>1</v>
      </c>
    </row>
    <row r="130" spans="2:4" hidden="1" collapsed="1" x14ac:dyDescent="0.3">
      <c r="B130" s="38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2023-07-20T08:27:58Z</dcterms:created>
  <dcterms:modified xsi:type="dcterms:W3CDTF">2023-07-20T08:28:00Z</dcterms:modified>
</cp:coreProperties>
</file>