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055B6982-BC9A-475F-BD78-BEBA6BAC89CA}" xr6:coauthVersionLast="36" xr6:coauthVersionMax="36" xr10:uidLastSave="{00000000-0000-0000-0000-000000000000}"/>
  <bookViews>
    <workbookView xWindow="0" yWindow="0" windowWidth="28800" windowHeight="11325" xr2:uid="{C84FFA90-EFB5-40FB-A0C4-6C889F977A51}"/>
  </bookViews>
  <sheets>
    <sheet name="Ліцей8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G26" i="3" s="1"/>
  <c r="H26" i="3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J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H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K17" i="3"/>
  <c r="H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E10" i="3"/>
  <c r="G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G9" i="3" s="1"/>
  <c r="H9" i="3"/>
  <c r="E9" i="3" s="1"/>
  <c r="C117" i="2"/>
  <c r="C115" i="2"/>
  <c r="C113" i="2"/>
  <c r="C112" i="2" s="1"/>
  <c r="E112" i="2" s="1"/>
  <c r="D106" i="2"/>
  <c r="C97" i="2"/>
  <c r="E97" i="2" s="1"/>
  <c r="C85" i="2"/>
  <c r="E85" i="2" s="1"/>
  <c r="C75" i="2"/>
  <c r="E75" i="2" s="1"/>
  <c r="D72" i="2"/>
  <c r="D70" i="2" s="1"/>
  <c r="D125" i="2" s="1"/>
  <c r="C53" i="2"/>
  <c r="E53" i="2" s="1"/>
  <c r="C47" i="2"/>
  <c r="E47" i="2" s="1"/>
  <c r="C41" i="2"/>
  <c r="E41" i="2" s="1"/>
  <c r="C35" i="2"/>
  <c r="E35" i="2" s="1"/>
  <c r="C25" i="2"/>
  <c r="C22" i="2" s="1"/>
  <c r="E22" i="2" s="1"/>
  <c r="C10" i="2"/>
  <c r="C8" i="2"/>
  <c r="E8" i="2" s="1"/>
  <c r="D4" i="2"/>
  <c r="D66" i="2" s="1"/>
  <c r="E5" i="2" l="1"/>
  <c r="E71" i="2"/>
  <c r="Y27" i="3"/>
  <c r="M18" i="3"/>
  <c r="AK27" i="3"/>
  <c r="AW27" i="3"/>
  <c r="S27" i="3"/>
  <c r="AE27" i="3"/>
  <c r="AQ27" i="3"/>
  <c r="BC27" i="3"/>
  <c r="G23" i="3"/>
  <c r="J26" i="3"/>
  <c r="J18" i="3"/>
  <c r="E18" i="3"/>
  <c r="G18" i="3" s="1"/>
  <c r="F14" i="3"/>
  <c r="G14" i="3" s="1"/>
  <c r="J14" i="3"/>
  <c r="E22" i="3"/>
  <c r="G22" i="3" s="1"/>
  <c r="G15" i="3"/>
  <c r="E19" i="3"/>
  <c r="G19" i="3" s="1"/>
  <c r="E20" i="3"/>
  <c r="J9" i="3"/>
  <c r="P27" i="3"/>
  <c r="E24" i="3"/>
  <c r="G24" i="3" s="1"/>
  <c r="AB27" i="3"/>
  <c r="AN27" i="3"/>
  <c r="AZ27" i="3"/>
  <c r="J10" i="3"/>
  <c r="J15" i="3"/>
  <c r="G20" i="3"/>
  <c r="I27" i="3"/>
  <c r="K27" i="3"/>
  <c r="M11" i="3"/>
  <c r="H11" i="3"/>
  <c r="J12" i="3"/>
  <c r="E12" i="3"/>
  <c r="G12" i="3" s="1"/>
  <c r="M16" i="3"/>
  <c r="H16" i="3"/>
  <c r="J17" i="3"/>
  <c r="E17" i="3"/>
  <c r="G17" i="3" s="1"/>
  <c r="G21" i="3"/>
  <c r="G25" i="3"/>
  <c r="J23" i="3"/>
  <c r="H13" i="3"/>
  <c r="F27" i="3"/>
  <c r="V27" i="3"/>
  <c r="AH27" i="3"/>
  <c r="AT27" i="3"/>
  <c r="BF27" i="3"/>
  <c r="J21" i="3"/>
  <c r="J25" i="3"/>
  <c r="E4" i="2"/>
  <c r="M27" i="3" l="1"/>
  <c r="H27" i="3"/>
  <c r="J16" i="3"/>
  <c r="E16" i="3"/>
  <c r="G16" i="3" s="1"/>
  <c r="E13" i="3"/>
  <c r="G13" i="3" s="1"/>
  <c r="J13" i="3"/>
  <c r="J11" i="3"/>
  <c r="J27" i="3" s="1"/>
  <c r="E11" i="3"/>
  <c r="G11" i="3" l="1"/>
  <c r="G27" i="3" s="1"/>
  <c r="E27" i="3"/>
</calcChain>
</file>

<file path=xl/sharedStrings.xml><?xml version="1.0" encoding="utf-8"?>
<sst xmlns="http://schemas.openxmlformats.org/spreadsheetml/2006/main" count="150" uniqueCount="95">
  <si>
    <t>Касові видатки Нововолинський ліцей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</si>
  <si>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</si>
  <si>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</si>
  <si>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</si>
  <si>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</si>
  <si>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</si>
  <si>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</si>
  <si>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</si>
  <si>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</si>
  <si>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</si>
  <si>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фарби лаки / 03.2024</t>
  </si>
  <si>
    <t>буд.мат / 03.2024</t>
  </si>
  <si>
    <t>сантехніка / 03.2024</t>
  </si>
  <si>
    <t>госп.тов. / 03.2024</t>
  </si>
  <si>
    <t xml:space="preserve">Миючі засоби    </t>
  </si>
  <si>
    <t>Меблі</t>
  </si>
  <si>
    <t>Бензин</t>
  </si>
  <si>
    <t>Запчастини</t>
  </si>
  <si>
    <t>комплектуючі до компютера SSD / 03.2024</t>
  </si>
  <si>
    <t>Ін.матеріали</t>
  </si>
  <si>
    <t>жалюзі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</si>
  <si>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</si>
  <si>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</si>
  <si>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</si>
  <si>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</si>
  <si>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</si>
  <si>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</si>
  <si>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</si>
  <si>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</si>
  <si>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</si>
  <si>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поточ.рем. Тепло-лічильника / 01.2024</t>
  </si>
  <si>
    <t>Поточний ремонт оргтехніки (перфоратора та бензопили) / 03.2024</t>
  </si>
  <si>
    <t>водопров.мережі / 03.2024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</si>
  <si>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</si>
  <si>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</si>
  <si>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</si>
  <si>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</si>
  <si>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</si>
  <si>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</si>
  <si>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</si>
  <si>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 01.2023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</si>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</sst>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E5AC771E-7907-44D7-B78E-046F4209B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F2BE-6A0B-452F-924F-583E4BCA10A4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hidden="1" customWidth="1"/>
    <col min="27" max="28" width="21.140625" style="141" hidden="1" customWidth="1"/>
    <col min="29" max="29" width="21.5703125" style="95" hidden="1" customWidth="1"/>
    <col min="30" max="31" width="21.140625" style="141" hidden="1" customWidth="1"/>
    <col min="32" max="32" width="18.140625" style="95" hidden="1" customWidth="1"/>
    <col min="33" max="34" width="17.85546875" style="141" hidden="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51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52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53</v>
      </c>
      <c r="B6" s="46" t="s">
        <v>54</v>
      </c>
      <c r="C6" s="47" t="s">
        <v>55</v>
      </c>
      <c r="D6" s="48"/>
      <c r="E6" s="49" t="s">
        <v>56</v>
      </c>
      <c r="F6" s="50"/>
      <c r="G6" s="51"/>
      <c r="H6" s="49" t="s">
        <v>57</v>
      </c>
      <c r="I6" s="50"/>
      <c r="J6" s="51"/>
      <c r="K6" s="52" t="s">
        <v>58</v>
      </c>
      <c r="L6" s="53"/>
      <c r="M6" s="54"/>
      <c r="N6" s="52" t="s">
        <v>59</v>
      </c>
      <c r="O6" s="53"/>
      <c r="P6" s="54"/>
      <c r="Q6" s="52" t="s">
        <v>60</v>
      </c>
      <c r="R6" s="53"/>
      <c r="S6" s="54"/>
      <c r="T6" s="52" t="s">
        <v>61</v>
      </c>
      <c r="U6" s="53"/>
      <c r="V6" s="54"/>
      <c r="W6" s="52" t="s">
        <v>62</v>
      </c>
      <c r="X6" s="53"/>
      <c r="Y6" s="54"/>
      <c r="Z6" s="52" t="s">
        <v>63</v>
      </c>
      <c r="AA6" s="53"/>
      <c r="AB6" s="54"/>
      <c r="AC6" s="52" t="s">
        <v>64</v>
      </c>
      <c r="AD6" s="53"/>
      <c r="AE6" s="54"/>
      <c r="AF6" s="52" t="s">
        <v>65</v>
      </c>
      <c r="AG6" s="53"/>
      <c r="AH6" s="54"/>
      <c r="AI6" s="53" t="s">
        <v>66</v>
      </c>
      <c r="AJ6" s="53"/>
      <c r="AK6" s="54"/>
      <c r="AL6" s="52" t="s">
        <v>67</v>
      </c>
      <c r="AM6" s="53"/>
      <c r="AN6" s="54"/>
      <c r="AO6" s="52" t="s">
        <v>68</v>
      </c>
      <c r="AP6" s="53"/>
      <c r="AQ6" s="54"/>
      <c r="AR6" s="52" t="s">
        <v>69</v>
      </c>
      <c r="AS6" s="53"/>
      <c r="AT6" s="54"/>
      <c r="AU6" s="52" t="s">
        <v>70</v>
      </c>
      <c r="AV6" s="53"/>
      <c r="AW6" s="54"/>
      <c r="AX6" s="52" t="s">
        <v>71</v>
      </c>
      <c r="AY6" s="53"/>
      <c r="AZ6" s="54"/>
      <c r="BA6" s="55" t="s">
        <v>72</v>
      </c>
      <c r="BB6" s="56"/>
      <c r="BC6" s="57"/>
      <c r="BD6" s="55" t="s">
        <v>73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74</v>
      </c>
      <c r="F7" s="63" t="s">
        <v>75</v>
      </c>
      <c r="G7" s="64" t="s">
        <v>76</v>
      </c>
      <c r="H7" s="62" t="s">
        <v>74</v>
      </c>
      <c r="I7" s="63" t="s">
        <v>75</v>
      </c>
      <c r="J7" s="64" t="s">
        <v>76</v>
      </c>
      <c r="K7" s="65" t="s">
        <v>74</v>
      </c>
      <c r="L7" s="66" t="s">
        <v>75</v>
      </c>
      <c r="M7" s="67" t="s">
        <v>76</v>
      </c>
      <c r="N7" s="65" t="s">
        <v>74</v>
      </c>
      <c r="O7" s="66" t="s">
        <v>75</v>
      </c>
      <c r="P7" s="67" t="s">
        <v>76</v>
      </c>
      <c r="Q7" s="65" t="s">
        <v>74</v>
      </c>
      <c r="R7" s="66" t="s">
        <v>75</v>
      </c>
      <c r="S7" s="67" t="s">
        <v>76</v>
      </c>
      <c r="T7" s="65" t="s">
        <v>74</v>
      </c>
      <c r="U7" s="66" t="s">
        <v>75</v>
      </c>
      <c r="V7" s="67" t="s">
        <v>76</v>
      </c>
      <c r="W7" s="65" t="s">
        <v>74</v>
      </c>
      <c r="X7" s="66" t="s">
        <v>75</v>
      </c>
      <c r="Y7" s="67" t="s">
        <v>76</v>
      </c>
      <c r="Z7" s="65" t="s">
        <v>74</v>
      </c>
      <c r="AA7" s="66" t="s">
        <v>75</v>
      </c>
      <c r="AB7" s="67" t="s">
        <v>76</v>
      </c>
      <c r="AC7" s="65" t="s">
        <v>74</v>
      </c>
      <c r="AD7" s="66" t="s">
        <v>75</v>
      </c>
      <c r="AE7" s="67" t="s">
        <v>76</v>
      </c>
      <c r="AF7" s="65" t="s">
        <v>74</v>
      </c>
      <c r="AG7" s="66" t="s">
        <v>75</v>
      </c>
      <c r="AH7" s="67" t="s">
        <v>76</v>
      </c>
      <c r="AI7" s="65" t="s">
        <v>74</v>
      </c>
      <c r="AJ7" s="66" t="s">
        <v>75</v>
      </c>
      <c r="AK7" s="67" t="s">
        <v>76</v>
      </c>
      <c r="AL7" s="65" t="s">
        <v>74</v>
      </c>
      <c r="AM7" s="66" t="s">
        <v>75</v>
      </c>
      <c r="AN7" s="67" t="s">
        <v>76</v>
      </c>
      <c r="AO7" s="65" t="s">
        <v>74</v>
      </c>
      <c r="AP7" s="66" t="s">
        <v>75</v>
      </c>
      <c r="AQ7" s="67" t="s">
        <v>76</v>
      </c>
      <c r="AR7" s="65" t="s">
        <v>74</v>
      </c>
      <c r="AS7" s="66" t="s">
        <v>75</v>
      </c>
      <c r="AT7" s="67" t="s">
        <v>76</v>
      </c>
      <c r="AU7" s="65" t="s">
        <v>74</v>
      </c>
      <c r="AV7" s="66" t="s">
        <v>75</v>
      </c>
      <c r="AW7" s="67" t="s">
        <v>76</v>
      </c>
      <c r="AX7" s="65" t="s">
        <v>74</v>
      </c>
      <c r="AY7" s="66" t="s">
        <v>75</v>
      </c>
      <c r="AZ7" s="67" t="s">
        <v>76</v>
      </c>
      <c r="BA7" s="65" t="s">
        <v>74</v>
      </c>
      <c r="BB7" s="66" t="s">
        <v>75</v>
      </c>
      <c r="BC7" s="67" t="s">
        <v>76</v>
      </c>
      <c r="BD7" s="65" t="s">
        <v>74</v>
      </c>
      <c r="BE7" s="66" t="s">
        <v>75</v>
      </c>
      <c r="BF7" s="67" t="s">
        <v>76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94</v>
      </c>
      <c r="B9" s="134">
        <v>2111</v>
      </c>
      <c r="C9" s="83" t="s">
        <v>77</v>
      </c>
      <c r="D9" s="135"/>
      <c r="E9" s="84">
        <f>H9+AF9+AI9+AL9+AO9+AR9+AU9+AX9+BA9+BD9</f>
        <v>12698330</v>
      </c>
      <c r="F9" s="85">
        <f>I9+AG9+AJ9+AM9+AP9+AS9+AV9+AY9+BB9+BE9</f>
        <v>1676737.1300000001</v>
      </c>
      <c r="G9" s="136">
        <f>E9-F9</f>
        <v>11021592.869999999</v>
      </c>
      <c r="H9" s="87">
        <f>K9+N9+Q9+T9+W9+Z9+AC9</f>
        <v>12698330</v>
      </c>
      <c r="I9" s="88">
        <f>L9+O9+R9+U9+X9+AA9+AD9</f>
        <v>1676737.1300000001</v>
      </c>
      <c r="J9" s="89">
        <f>H9-I9</f>
        <v>11021592.869999999</v>
      </c>
      <c r="K9" s="90">
        <v>3154030</v>
      </c>
      <c r="L9" s="91">
        <v>489125.61000000004</v>
      </c>
      <c r="M9" s="92">
        <f>K9-L9</f>
        <v>2664904.39</v>
      </c>
      <c r="N9" s="90">
        <v>9544300</v>
      </c>
      <c r="O9" s="91">
        <v>1187611.52</v>
      </c>
      <c r="P9" s="92">
        <f>N9-O9</f>
        <v>8356688.4800000004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0</v>
      </c>
      <c r="AA9" s="91">
        <v>0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78</v>
      </c>
      <c r="D10" s="137"/>
      <c r="E10" s="99">
        <f t="shared" ref="E10:F26" si="0">H10+AF10+AI10+AL10+AO10+AR10+AU10+AX10+BA10+BD10</f>
        <v>2777773.9699999997</v>
      </c>
      <c r="F10" s="100">
        <f t="shared" si="0"/>
        <v>368881.61000000004</v>
      </c>
      <c r="G10" s="136">
        <f>E10-F10</f>
        <v>2408892.36</v>
      </c>
      <c r="H10" s="101">
        <f t="shared" ref="H10:I26" si="1">K10+N10+Q10+T10+W10+Z10+AC10</f>
        <v>2777773.9699999997</v>
      </c>
      <c r="I10" s="102">
        <f t="shared" si="1"/>
        <v>368881.61000000004</v>
      </c>
      <c r="J10" s="89">
        <f>H10-I10</f>
        <v>2408892.36</v>
      </c>
      <c r="K10" s="103">
        <v>687573.97</v>
      </c>
      <c r="L10" s="104">
        <v>105583.7</v>
      </c>
      <c r="M10" s="92">
        <f>K10-L10</f>
        <v>581990.27</v>
      </c>
      <c r="N10" s="103">
        <v>2090200</v>
      </c>
      <c r="O10" s="104">
        <v>263297.91000000003</v>
      </c>
      <c r="P10" s="92">
        <f>N10-O10</f>
        <v>1826902.0899999999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0</v>
      </c>
      <c r="AA10" s="104">
        <v>0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252226.16</v>
      </c>
      <c r="F11" s="100">
        <f t="shared" si="0"/>
        <v>102611.85</v>
      </c>
      <c r="G11" s="136">
        <f t="shared" ref="G11:G26" si="2">E11-F11</f>
        <v>149614.31</v>
      </c>
      <c r="H11" s="101">
        <f t="shared" si="1"/>
        <v>182730</v>
      </c>
      <c r="I11" s="102">
        <f t="shared" si="1"/>
        <v>33115.69</v>
      </c>
      <c r="J11" s="89">
        <f t="shared" ref="J11:J26" si="3">H11-I11</f>
        <v>149614.31</v>
      </c>
      <c r="K11" s="103">
        <f>183300-570</f>
        <v>182730</v>
      </c>
      <c r="L11" s="104">
        <v>33115.69</v>
      </c>
      <c r="M11" s="92">
        <f t="shared" ref="M11:M26" si="4">K11-L11</f>
        <v>149614.31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0</v>
      </c>
      <c r="U11" s="104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0</v>
      </c>
      <c r="AG11" s="104">
        <v>0</v>
      </c>
      <c r="AH11" s="92">
        <f t="shared" ref="AH11:AH26" si="11">AF11-AG11</f>
        <v>0</v>
      </c>
      <c r="AI11" s="103">
        <v>69496.160000000003</v>
      </c>
      <c r="AJ11" s="104">
        <v>69496.160000000003</v>
      </c>
      <c r="AK11" s="92">
        <f t="shared" ref="AK11:AK26" si="12">AI11-AJ11</f>
        <v>0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79</v>
      </c>
      <c r="D12" s="108"/>
      <c r="E12" s="99">
        <f t="shared" si="0"/>
        <v>2700</v>
      </c>
      <c r="F12" s="100">
        <f t="shared" si="0"/>
        <v>0</v>
      </c>
      <c r="G12" s="86">
        <f t="shared" si="2"/>
        <v>2700</v>
      </c>
      <c r="H12" s="101">
        <f t="shared" si="1"/>
        <v>2700</v>
      </c>
      <c r="I12" s="102">
        <f t="shared" si="1"/>
        <v>0</v>
      </c>
      <c r="J12" s="89">
        <f t="shared" si="3"/>
        <v>2700</v>
      </c>
      <c r="K12" s="103">
        <v>2700</v>
      </c>
      <c r="L12" s="109">
        <v>0</v>
      </c>
      <c r="M12" s="92">
        <f t="shared" si="4"/>
        <v>2700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80</v>
      </c>
      <c r="D13" s="137"/>
      <c r="E13" s="99">
        <f t="shared" si="0"/>
        <v>794440</v>
      </c>
      <c r="F13" s="100">
        <f t="shared" si="0"/>
        <v>252280</v>
      </c>
      <c r="G13" s="136">
        <f t="shared" si="2"/>
        <v>542160</v>
      </c>
      <c r="H13" s="101">
        <f t="shared" si="1"/>
        <v>794440</v>
      </c>
      <c r="I13" s="102">
        <f t="shared" si="1"/>
        <v>252280</v>
      </c>
      <c r="J13" s="89">
        <f t="shared" si="3"/>
        <v>542160</v>
      </c>
      <c r="K13" s="103">
        <f>482800+311640</f>
        <v>794440</v>
      </c>
      <c r="L13" s="104">
        <v>252280</v>
      </c>
      <c r="M13" s="92">
        <f t="shared" si="4"/>
        <v>542160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22</v>
      </c>
      <c r="D14" s="137"/>
      <c r="E14" s="99">
        <f t="shared" si="0"/>
        <v>166900</v>
      </c>
      <c r="F14" s="100">
        <f t="shared" si="0"/>
        <v>28015.82</v>
      </c>
      <c r="G14" s="136">
        <f t="shared" si="2"/>
        <v>138884.18</v>
      </c>
      <c r="H14" s="101">
        <f t="shared" si="1"/>
        <v>166900</v>
      </c>
      <c r="I14" s="102">
        <f t="shared" si="1"/>
        <v>28015.82</v>
      </c>
      <c r="J14" s="89">
        <f t="shared" si="3"/>
        <v>138884.18</v>
      </c>
      <c r="K14" s="103">
        <v>166900</v>
      </c>
      <c r="L14" s="104">
        <v>28015.82</v>
      </c>
      <c r="M14" s="92">
        <f t="shared" si="4"/>
        <v>138884.18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81</v>
      </c>
      <c r="D15" s="137"/>
      <c r="E15" s="99">
        <f t="shared" si="0"/>
        <v>17000</v>
      </c>
      <c r="F15" s="100">
        <f t="shared" si="0"/>
        <v>8668.0999999999985</v>
      </c>
      <c r="G15" s="136">
        <f t="shared" si="2"/>
        <v>8331.9000000000015</v>
      </c>
      <c r="H15" s="101">
        <f t="shared" si="1"/>
        <v>17000</v>
      </c>
      <c r="I15" s="102">
        <f t="shared" si="1"/>
        <v>8668.0999999999985</v>
      </c>
      <c r="J15" s="89">
        <f t="shared" si="3"/>
        <v>8331.9000000000015</v>
      </c>
      <c r="K15" s="103">
        <v>17000</v>
      </c>
      <c r="L15" s="104">
        <v>8668.0999999999985</v>
      </c>
      <c r="M15" s="92">
        <f t="shared" si="4"/>
        <v>8331.9000000000015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82</v>
      </c>
      <c r="D16" s="137"/>
      <c r="E16" s="99">
        <f t="shared" si="0"/>
        <v>1342450</v>
      </c>
      <c r="F16" s="100">
        <f t="shared" si="0"/>
        <v>1080983.81</v>
      </c>
      <c r="G16" s="136">
        <f t="shared" si="2"/>
        <v>261466.18999999994</v>
      </c>
      <c r="H16" s="101">
        <f t="shared" si="1"/>
        <v>1342450</v>
      </c>
      <c r="I16" s="102">
        <f t="shared" si="1"/>
        <v>1080983.81</v>
      </c>
      <c r="J16" s="89">
        <f t="shared" si="3"/>
        <v>261466.18999999994</v>
      </c>
      <c r="K16" s="103">
        <f>1024150+318300</f>
        <v>1342450</v>
      </c>
      <c r="L16" s="104">
        <v>1080983.81</v>
      </c>
      <c r="M16" s="92">
        <f t="shared" si="4"/>
        <v>261466.18999999994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83</v>
      </c>
      <c r="D17" s="137"/>
      <c r="E17" s="99">
        <f t="shared" si="0"/>
        <v>57200</v>
      </c>
      <c r="F17" s="100">
        <f t="shared" si="0"/>
        <v>18818.329999999998</v>
      </c>
      <c r="G17" s="136">
        <f t="shared" si="2"/>
        <v>38381.67</v>
      </c>
      <c r="H17" s="101">
        <f t="shared" si="1"/>
        <v>57200</v>
      </c>
      <c r="I17" s="102">
        <f t="shared" si="1"/>
        <v>18818.329999999998</v>
      </c>
      <c r="J17" s="89">
        <f t="shared" si="3"/>
        <v>38381.67</v>
      </c>
      <c r="K17" s="103">
        <f>41300+15900</f>
        <v>57200</v>
      </c>
      <c r="L17" s="104">
        <v>18818.329999999998</v>
      </c>
      <c r="M17" s="92">
        <f t="shared" si="4"/>
        <v>38381.67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84</v>
      </c>
      <c r="D18" s="137"/>
      <c r="E18" s="99">
        <f t="shared" si="0"/>
        <v>276300</v>
      </c>
      <c r="F18" s="100">
        <f t="shared" si="0"/>
        <v>58477.78</v>
      </c>
      <c r="G18" s="136">
        <f t="shared" si="2"/>
        <v>217822.22</v>
      </c>
      <c r="H18" s="101">
        <f t="shared" si="1"/>
        <v>276300</v>
      </c>
      <c r="I18" s="102">
        <f t="shared" si="1"/>
        <v>58477.78</v>
      </c>
      <c r="J18" s="89">
        <f t="shared" si="3"/>
        <v>217822.22</v>
      </c>
      <c r="K18" s="103">
        <f>269000+7300</f>
        <v>276300</v>
      </c>
      <c r="L18" s="104">
        <v>58477.78</v>
      </c>
      <c r="M18" s="92">
        <f t="shared" si="4"/>
        <v>217822.22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85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86</v>
      </c>
      <c r="D20" s="137"/>
      <c r="E20" s="99">
        <f t="shared" si="0"/>
        <v>9400</v>
      </c>
      <c r="F20" s="100">
        <f t="shared" si="0"/>
        <v>2091.6000000000004</v>
      </c>
      <c r="G20" s="136">
        <f t="shared" si="2"/>
        <v>7308.4</v>
      </c>
      <c r="H20" s="101">
        <f t="shared" si="1"/>
        <v>9400</v>
      </c>
      <c r="I20" s="102">
        <f t="shared" si="1"/>
        <v>2091.6000000000004</v>
      </c>
      <c r="J20" s="89">
        <f t="shared" si="3"/>
        <v>7308.4</v>
      </c>
      <c r="K20" s="103">
        <v>9400</v>
      </c>
      <c r="L20" s="104">
        <v>2091.6000000000004</v>
      </c>
      <c r="M20" s="92">
        <f t="shared" si="4"/>
        <v>7308.4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87</v>
      </c>
      <c r="D21" s="137"/>
      <c r="E21" s="99">
        <f t="shared" si="0"/>
        <v>570</v>
      </c>
      <c r="F21" s="100">
        <f t="shared" si="0"/>
        <v>570</v>
      </c>
      <c r="G21" s="136">
        <f t="shared" si="2"/>
        <v>0</v>
      </c>
      <c r="H21" s="101">
        <f t="shared" si="1"/>
        <v>570</v>
      </c>
      <c r="I21" s="102">
        <f t="shared" si="1"/>
        <v>570</v>
      </c>
      <c r="J21" s="89">
        <f t="shared" si="3"/>
        <v>0</v>
      </c>
      <c r="K21" s="103">
        <v>570</v>
      </c>
      <c r="L21" s="104">
        <v>570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88</v>
      </c>
      <c r="D22" s="137"/>
      <c r="E22" s="99">
        <f t="shared" si="0"/>
        <v>32500</v>
      </c>
      <c r="F22" s="100">
        <f t="shared" si="0"/>
        <v>1500</v>
      </c>
      <c r="G22" s="136">
        <f t="shared" si="2"/>
        <v>31000</v>
      </c>
      <c r="H22" s="101">
        <f t="shared" si="1"/>
        <v>32500</v>
      </c>
      <c r="I22" s="102">
        <f t="shared" si="1"/>
        <v>1500</v>
      </c>
      <c r="J22" s="89">
        <f t="shared" si="3"/>
        <v>31000</v>
      </c>
      <c r="K22" s="103">
        <v>32500</v>
      </c>
      <c r="L22" s="104">
        <v>1500</v>
      </c>
      <c r="M22" s="92">
        <f t="shared" si="4"/>
        <v>31000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89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90</v>
      </c>
      <c r="D24" s="137"/>
      <c r="E24" s="99">
        <f t="shared" si="0"/>
        <v>66208</v>
      </c>
      <c r="F24" s="100">
        <f t="shared" si="0"/>
        <v>66208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66208</v>
      </c>
      <c r="AJ24" s="104">
        <v>66208</v>
      </c>
      <c r="AK24" s="92">
        <f t="shared" si="12"/>
        <v>0</v>
      </c>
      <c r="AL24" s="103"/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91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92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93</v>
      </c>
      <c r="B27" s="123"/>
      <c r="C27" s="123"/>
      <c r="D27" s="139"/>
      <c r="E27" s="124">
        <f t="shared" ref="E27:BB27" si="20">SUM(E9:E26)</f>
        <v>18493998.129999999</v>
      </c>
      <c r="F27" s="125">
        <f t="shared" si="20"/>
        <v>3665844.0300000003</v>
      </c>
      <c r="G27" s="126">
        <f t="shared" si="20"/>
        <v>14828154.1</v>
      </c>
      <c r="H27" s="127">
        <f t="shared" si="20"/>
        <v>18358293.969999999</v>
      </c>
      <c r="I27" s="128">
        <f t="shared" si="20"/>
        <v>3530139.87</v>
      </c>
      <c r="J27" s="129">
        <f t="shared" si="20"/>
        <v>14828154.1</v>
      </c>
      <c r="K27" s="127">
        <f t="shared" si="20"/>
        <v>6723793.9699999997</v>
      </c>
      <c r="L27" s="131">
        <f t="shared" si="20"/>
        <v>2079230.4400000002</v>
      </c>
      <c r="M27" s="132">
        <f t="shared" si="20"/>
        <v>4644563.53</v>
      </c>
      <c r="N27" s="127">
        <f t="shared" si="20"/>
        <v>11634500</v>
      </c>
      <c r="O27" s="131">
        <f t="shared" si="20"/>
        <v>1450909.4300000002</v>
      </c>
      <c r="P27" s="132">
        <f t="shared" si="20"/>
        <v>10183590.57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ref="T27:AB27" si="21">SUM(T9:T26)</f>
        <v>0</v>
      </c>
      <c r="U27" s="133">
        <f t="shared" si="21"/>
        <v>0</v>
      </c>
      <c r="V27" s="132">
        <f t="shared" si="21"/>
        <v>0</v>
      </c>
      <c r="W27" s="140">
        <f t="shared" si="21"/>
        <v>0</v>
      </c>
      <c r="X27" s="133">
        <f t="shared" si="21"/>
        <v>0</v>
      </c>
      <c r="Y27" s="132">
        <f t="shared" si="21"/>
        <v>0</v>
      </c>
      <c r="Z27" s="127">
        <f t="shared" si="21"/>
        <v>0</v>
      </c>
      <c r="AA27" s="131">
        <f t="shared" si="21"/>
        <v>0</v>
      </c>
      <c r="AB27" s="132">
        <f t="shared" si="21"/>
        <v>0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0</v>
      </c>
      <c r="AG27" s="131">
        <f t="shared" si="20"/>
        <v>0</v>
      </c>
      <c r="AH27" s="132">
        <f t="shared" si="20"/>
        <v>0</v>
      </c>
      <c r="AI27" s="130">
        <f t="shared" si="20"/>
        <v>135704.16</v>
      </c>
      <c r="AJ27" s="131">
        <f t="shared" si="20"/>
        <v>135704.16</v>
      </c>
      <c r="AK27" s="132">
        <f t="shared" si="20"/>
        <v>0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ref="AO27:AT27" si="22">SUM(AO9:AO26)</f>
        <v>0</v>
      </c>
      <c r="AP27" s="131">
        <f t="shared" si="22"/>
        <v>0</v>
      </c>
      <c r="AQ27" s="132">
        <f t="shared" si="22"/>
        <v>0</v>
      </c>
      <c r="AR27" s="127">
        <f t="shared" si="22"/>
        <v>0</v>
      </c>
      <c r="AS27" s="131">
        <f t="shared" si="22"/>
        <v>0</v>
      </c>
      <c r="AT27" s="132">
        <f t="shared" si="22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A48D-F9D5-4534-AD21-4EAF9348AA3F}">
  <sheetPr codeName="Лист11">
    <pageSetUpPr fitToPage="1"/>
  </sheetPr>
  <dimension ref="A1:O126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Ліцей8!B4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33115.69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Ліцей8!I11</f>
        <v>33115.69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11564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11564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11200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12351.689999999999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12351.689999999999</v>
      </c>
      <c r="D22" s="17"/>
      <c r="E22" s="18">
        <f>D21-C22</f>
        <v>0</v>
      </c>
    </row>
    <row r="23" spans="1:15" collapsed="1" x14ac:dyDescent="0.3">
      <c r="A23" s="11">
        <v>507</v>
      </c>
      <c r="B23" s="20" t="s">
        <v>10</v>
      </c>
      <c r="C23" s="17">
        <v>1795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11</v>
      </c>
      <c r="C24" s="17">
        <v>7259.69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12</v>
      </c>
      <c r="C25" s="17">
        <f>1375</f>
        <v>1375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13</v>
      </c>
      <c r="C26" s="17">
        <v>1922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14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15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2210.8000000000002</v>
      </c>
      <c r="B40" s="22" t="s">
        <v>16</v>
      </c>
      <c r="C40" s="23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0</v>
      </c>
      <c r="D41" s="24"/>
      <c r="E41" s="18">
        <f>D40-C41</f>
        <v>0</v>
      </c>
    </row>
    <row r="42" spans="1:15" hidden="1" collapsed="1" x14ac:dyDescent="0.3">
      <c r="A42" s="11"/>
      <c r="B42" s="20"/>
      <c r="C42" s="17"/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17</v>
      </c>
      <c r="C46" s="12"/>
      <c r="D46" s="13">
        <v>600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600</v>
      </c>
      <c r="D47" s="17"/>
      <c r="E47" s="18">
        <f>D46-C47</f>
        <v>0</v>
      </c>
    </row>
    <row r="48" spans="1:15" collapsed="1" x14ac:dyDescent="0.3">
      <c r="A48" s="11"/>
      <c r="B48" s="20" t="s">
        <v>18</v>
      </c>
      <c r="C48" s="17">
        <v>600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19</v>
      </c>
      <c r="C52" s="12"/>
      <c r="D52" s="13">
        <v>8600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8600</v>
      </c>
      <c r="D53" s="17"/>
      <c r="E53" s="18">
        <f>D52-C53</f>
        <v>0</v>
      </c>
    </row>
    <row r="54" spans="1:15" collapsed="1" x14ac:dyDescent="0.3">
      <c r="A54" s="11">
        <v>904</v>
      </c>
      <c r="B54" s="20" t="s">
        <v>20</v>
      </c>
      <c r="C54" s="17">
        <v>8600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5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6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7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7"/>
      <c r="D67" s="28" t="s">
        <v>21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8" t="s">
        <v>21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8" t="s">
        <v>21</v>
      </c>
    </row>
    <row r="70" spans="1:15" ht="39.75" customHeight="1" x14ac:dyDescent="0.3">
      <c r="A70" s="4">
        <v>2240</v>
      </c>
      <c r="B70" s="5" t="s">
        <v>22</v>
      </c>
      <c r="C70" s="5"/>
      <c r="D70" s="6">
        <f>SUM(D72:D111)</f>
        <v>28015.82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9">
        <v>2240</v>
      </c>
      <c r="B71" s="29"/>
      <c r="C71" s="10"/>
      <c r="D71" s="10">
        <f>Ліцей8!I14</f>
        <v>28015.82</v>
      </c>
      <c r="E71" s="8" t="b">
        <f>D71=D70</f>
        <v>1</v>
      </c>
      <c r="F71" s="30"/>
    </row>
    <row r="72" spans="1:15" collapsed="1" x14ac:dyDescent="0.3">
      <c r="A72" s="14">
        <v>2240.1</v>
      </c>
      <c r="B72" s="12" t="s">
        <v>23</v>
      </c>
      <c r="C72" s="12"/>
      <c r="D72" s="13">
        <f>2845</f>
        <v>2845</v>
      </c>
    </row>
    <row r="73" spans="1:15" hidden="1" x14ac:dyDescent="0.3">
      <c r="A73" s="14">
        <v>2240.1999999999998</v>
      </c>
      <c r="B73" s="22" t="s">
        <v>24</v>
      </c>
      <c r="C73" s="23"/>
      <c r="D73" s="13"/>
    </row>
    <row r="74" spans="1:15" x14ac:dyDescent="0.3">
      <c r="A74" s="14">
        <v>2240.3000000000002</v>
      </c>
      <c r="B74" s="22" t="s">
        <v>25</v>
      </c>
      <c r="C74" s="23"/>
      <c r="D74" s="13">
        <v>5982.1</v>
      </c>
    </row>
    <row r="75" spans="1:15" hidden="1" outlineLevel="1" x14ac:dyDescent="0.3">
      <c r="A75" s="14"/>
      <c r="B75" s="15"/>
      <c r="C75" s="16">
        <f>SUM(C76:C82)</f>
        <v>5982.1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26</v>
      </c>
      <c r="C76" s="17">
        <v>5982.1</v>
      </c>
      <c r="D76" s="17"/>
    </row>
    <row r="77" spans="1:15" hidden="1" x14ac:dyDescent="0.3">
      <c r="A77" s="14">
        <v>301</v>
      </c>
      <c r="B77" s="20" t="s">
        <v>27</v>
      </c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28</v>
      </c>
      <c r="C83" s="23"/>
      <c r="D83" s="13"/>
    </row>
    <row r="84" spans="1:5" x14ac:dyDescent="0.3">
      <c r="A84" s="14">
        <v>2240.5</v>
      </c>
      <c r="B84" s="22" t="s">
        <v>29</v>
      </c>
      <c r="C84" s="23"/>
      <c r="D84" s="13">
        <v>5780.28</v>
      </c>
    </row>
    <row r="85" spans="1:5" hidden="1" outlineLevel="1" x14ac:dyDescent="0.3">
      <c r="A85" s="14"/>
      <c r="B85" s="15"/>
      <c r="C85" s="16">
        <f>SUM(C86:C94)</f>
        <v>5780.28</v>
      </c>
      <c r="D85" s="17"/>
      <c r="E85" s="18">
        <f>D84-C85</f>
        <v>0</v>
      </c>
    </row>
    <row r="86" spans="1:5" ht="17.25" customHeight="1" collapsed="1" x14ac:dyDescent="0.3">
      <c r="A86" s="11">
        <v>503</v>
      </c>
      <c r="B86" s="26" t="s">
        <v>30</v>
      </c>
      <c r="C86" s="17">
        <v>3529</v>
      </c>
      <c r="D86" s="17"/>
    </row>
    <row r="87" spans="1:5" ht="17.25" customHeight="1" x14ac:dyDescent="0.3">
      <c r="A87" s="11">
        <v>504</v>
      </c>
      <c r="B87" s="20" t="s">
        <v>31</v>
      </c>
      <c r="C87" s="17">
        <v>1900</v>
      </c>
      <c r="D87" s="17"/>
    </row>
    <row r="88" spans="1:5" ht="17.25" customHeight="1" x14ac:dyDescent="0.3">
      <c r="A88" s="11">
        <v>505</v>
      </c>
      <c r="B88" s="26" t="s">
        <v>32</v>
      </c>
      <c r="C88" s="17">
        <v>351.28</v>
      </c>
      <c r="D88" s="17"/>
    </row>
    <row r="89" spans="1:5" hidden="1" x14ac:dyDescent="0.3">
      <c r="A89" s="14"/>
      <c r="B89" s="26"/>
      <c r="C89" s="17"/>
      <c r="D89" s="17"/>
    </row>
    <row r="90" spans="1:5" hidden="1" x14ac:dyDescent="0.3">
      <c r="A90" s="14"/>
      <c r="B90" s="26"/>
      <c r="C90" s="17"/>
      <c r="D90" s="17"/>
    </row>
    <row r="91" spans="1:5" hidden="1" x14ac:dyDescent="0.3">
      <c r="A91" s="14"/>
      <c r="B91" s="26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33</v>
      </c>
      <c r="C95" s="23"/>
      <c r="D95" s="13"/>
    </row>
    <row r="96" spans="1:5" hidden="1" x14ac:dyDescent="0.3">
      <c r="A96" s="14">
        <v>2240.6999999999998</v>
      </c>
      <c r="B96" s="22" t="s">
        <v>34</v>
      </c>
      <c r="C96" s="23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35</v>
      </c>
      <c r="C102" s="23"/>
      <c r="D102" s="13"/>
    </row>
    <row r="103" spans="1:15" hidden="1" x14ac:dyDescent="0.3">
      <c r="A103" s="14">
        <v>2240.9</v>
      </c>
      <c r="B103" s="22" t="s">
        <v>36</v>
      </c>
      <c r="C103" s="23"/>
      <c r="D103" s="13"/>
    </row>
    <row r="104" spans="1:15" hidden="1" x14ac:dyDescent="0.3">
      <c r="A104" s="14">
        <v>2241.1</v>
      </c>
      <c r="B104" s="22" t="s">
        <v>37</v>
      </c>
      <c r="C104" s="23"/>
      <c r="D104" s="13"/>
    </row>
    <row r="105" spans="1:15" hidden="1" x14ac:dyDescent="0.3">
      <c r="A105" s="14">
        <v>2241.1999999999998</v>
      </c>
      <c r="B105" s="22" t="s">
        <v>38</v>
      </c>
      <c r="C105" s="23"/>
      <c r="D105" s="13"/>
    </row>
    <row r="106" spans="1:15" x14ac:dyDescent="0.3">
      <c r="A106" s="14">
        <v>2241.3000000000002</v>
      </c>
      <c r="B106" s="22" t="s">
        <v>39</v>
      </c>
      <c r="C106" s="23"/>
      <c r="D106" s="13">
        <f>235+235+859+235</f>
        <v>1564</v>
      </c>
    </row>
    <row r="107" spans="1:15" hidden="1" x14ac:dyDescent="0.3">
      <c r="A107" s="14">
        <v>2241.4</v>
      </c>
      <c r="B107" s="22" t="s">
        <v>40</v>
      </c>
      <c r="C107" s="23"/>
      <c r="D107" s="13"/>
    </row>
    <row r="108" spans="1:15" hidden="1" x14ac:dyDescent="0.3">
      <c r="A108" s="14">
        <v>2241.5</v>
      </c>
      <c r="B108" s="22" t="s">
        <v>41</v>
      </c>
      <c r="C108" s="23"/>
      <c r="D108" s="13"/>
    </row>
    <row r="109" spans="1:15" ht="38.25" customHeight="1" x14ac:dyDescent="0.3">
      <c r="A109" s="14">
        <v>2241.6</v>
      </c>
      <c r="B109" s="31" t="s">
        <v>42</v>
      </c>
      <c r="C109" s="23"/>
      <c r="D109" s="13">
        <v>824.3</v>
      </c>
    </row>
    <row r="110" spans="1:15" hidden="1" x14ac:dyDescent="0.3">
      <c r="A110" s="14">
        <v>2241.6999999999998</v>
      </c>
      <c r="B110" s="22" t="s">
        <v>43</v>
      </c>
      <c r="C110" s="23"/>
      <c r="D110" s="13"/>
    </row>
    <row r="111" spans="1:15" x14ac:dyDescent="0.3">
      <c r="A111" s="14">
        <v>2241.9</v>
      </c>
      <c r="B111" s="22" t="s">
        <v>44</v>
      </c>
      <c r="C111" s="23"/>
      <c r="D111" s="13">
        <v>11020.140000000001</v>
      </c>
    </row>
    <row r="112" spans="1:15" hidden="1" outlineLevel="1" x14ac:dyDescent="0.3">
      <c r="A112" s="14"/>
      <c r="B112" s="15"/>
      <c r="C112" s="16">
        <f>SUM(C113:C124)</f>
        <v>11020.140000000001</v>
      </c>
      <c r="D112" s="32"/>
      <c r="E112" s="18">
        <f>D111-C112</f>
        <v>0</v>
      </c>
    </row>
    <row r="113" spans="1:4" collapsed="1" x14ac:dyDescent="0.3">
      <c r="A113" s="14">
        <v>901</v>
      </c>
      <c r="B113" s="33" t="s">
        <v>45</v>
      </c>
      <c r="C113" s="17">
        <f>100+100+100</f>
        <v>300</v>
      </c>
      <c r="D113" s="17"/>
    </row>
    <row r="114" spans="1:4" ht="37.5" x14ac:dyDescent="0.3">
      <c r="A114" s="14">
        <v>902</v>
      </c>
      <c r="B114" s="33" t="s">
        <v>46</v>
      </c>
      <c r="C114" s="17">
        <v>8405.4500000000007</v>
      </c>
      <c r="D114" s="17"/>
    </row>
    <row r="115" spans="1:4" x14ac:dyDescent="0.3">
      <c r="A115" s="14">
        <v>903</v>
      </c>
      <c r="B115" s="33" t="s">
        <v>47</v>
      </c>
      <c r="C115" s="17">
        <f>408*2</f>
        <v>816</v>
      </c>
      <c r="D115" s="17"/>
    </row>
    <row r="116" spans="1:4" x14ac:dyDescent="0.3">
      <c r="A116" s="14">
        <v>904</v>
      </c>
      <c r="B116" s="33" t="s">
        <v>48</v>
      </c>
      <c r="C116" s="17">
        <v>243</v>
      </c>
      <c r="D116" s="17"/>
    </row>
    <row r="117" spans="1:4" x14ac:dyDescent="0.3">
      <c r="A117" s="14">
        <v>905</v>
      </c>
      <c r="B117" s="33" t="s">
        <v>49</v>
      </c>
      <c r="C117" s="17">
        <f>1255.69</f>
        <v>1255.69</v>
      </c>
      <c r="D117" s="17"/>
    </row>
    <row r="118" spans="1:4" hidden="1" x14ac:dyDescent="0.3">
      <c r="A118" s="14"/>
      <c r="B118" s="33"/>
      <c r="C118" s="17"/>
      <c r="D118" s="17"/>
    </row>
    <row r="119" spans="1:4" hidden="1" x14ac:dyDescent="0.3">
      <c r="A119" s="14"/>
      <c r="B119" s="26"/>
      <c r="C119" s="17"/>
      <c r="D119" s="17"/>
    </row>
    <row r="120" spans="1:4" hidden="1" x14ac:dyDescent="0.3">
      <c r="A120" s="14"/>
      <c r="B120" s="26"/>
      <c r="C120" s="17"/>
      <c r="D120" s="17"/>
    </row>
    <row r="121" spans="1:4" hidden="1" x14ac:dyDescent="0.3">
      <c r="A121" s="14"/>
      <c r="B121" s="26"/>
      <c r="C121" s="17"/>
      <c r="D121" s="17"/>
    </row>
    <row r="122" spans="1:4" hidden="1" x14ac:dyDescent="0.3">
      <c r="A122" s="14"/>
      <c r="B122" s="26"/>
      <c r="C122" s="17"/>
      <c r="D122" s="17"/>
    </row>
    <row r="123" spans="1:4" hidden="1" x14ac:dyDescent="0.3">
      <c r="A123" s="14"/>
      <c r="B123" s="26"/>
      <c r="C123" s="17"/>
      <c r="D123" s="17"/>
    </row>
    <row r="124" spans="1:4" hidden="1" x14ac:dyDescent="0.3">
      <c r="A124" s="14"/>
      <c r="B124" s="26"/>
      <c r="C124" s="17"/>
      <c r="D124" s="17"/>
    </row>
    <row r="125" spans="1:4" hidden="1" outlineLevel="1" x14ac:dyDescent="0.3">
      <c r="B125" s="34"/>
      <c r="D125" s="3" t="b">
        <f>D70=D71</f>
        <v>1</v>
      </c>
    </row>
    <row r="126" spans="1:4" hidden="1" collapsed="1" x14ac:dyDescent="0.3">
      <c r="B126" s="34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Ліцей8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2024-04-17T07:44:11Z</dcterms:created>
  <dcterms:modified xsi:type="dcterms:W3CDTF">2024-04-17T07:44:13Z</dcterms:modified>
</cp:coreProperties>
</file>