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ОШ\"/>
    </mc:Choice>
  </mc:AlternateContent>
  <xr:revisionPtr revIDLastSave="0" documentId="13_ncr:1_{60D1CDBC-BCBF-4E55-A374-E8CCCD483765}" xr6:coauthVersionLast="36" xr6:coauthVersionMax="36" xr10:uidLastSave="{00000000-0000-0000-0000-000000000000}"/>
  <bookViews>
    <workbookView xWindow="0" yWindow="0" windowWidth="28800" windowHeight="12225" xr2:uid="{6D84F80A-9069-4F7C-A39A-31399BF8A924}"/>
  </bookViews>
  <sheets>
    <sheet name="Ліцей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K22" i="3"/>
  <c r="H22" i="3" s="1"/>
  <c r="I22" i="3"/>
  <c r="F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 s="1"/>
  <c r="G21" i="3" s="1"/>
  <c r="F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I19" i="3"/>
  <c r="F19" i="3" s="1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H15" i="3" s="1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K12" i="3"/>
  <c r="H12" i="3" s="1"/>
  <c r="I12" i="3"/>
  <c r="F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M10" i="3" s="1"/>
  <c r="I10" i="3"/>
  <c r="F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K9" i="3"/>
  <c r="M9" i="3" s="1"/>
  <c r="I9" i="3"/>
  <c r="F9" i="3" s="1"/>
  <c r="C128" i="2"/>
  <c r="C127" i="2"/>
  <c r="C126" i="2"/>
  <c r="C125" i="2" s="1"/>
  <c r="E125" i="2" s="1"/>
  <c r="C110" i="2"/>
  <c r="E110" i="2" s="1"/>
  <c r="C99" i="2"/>
  <c r="E99" i="2" s="1"/>
  <c r="C89" i="2"/>
  <c r="E89" i="2" s="1"/>
  <c r="D84" i="2"/>
  <c r="D138" i="2" s="1"/>
  <c r="C54" i="2"/>
  <c r="E54" i="2" s="1"/>
  <c r="C48" i="2"/>
  <c r="E48" i="2" s="1"/>
  <c r="C43" i="2"/>
  <c r="C42" i="2"/>
  <c r="E42" i="2" s="1"/>
  <c r="C36" i="2"/>
  <c r="E36" i="2" s="1"/>
  <c r="C25" i="2"/>
  <c r="C24" i="2"/>
  <c r="C23" i="2"/>
  <c r="C22" i="2" s="1"/>
  <c r="E22" i="2" s="1"/>
  <c r="C10" i="2"/>
  <c r="C8" i="2" s="1"/>
  <c r="E8" i="2" s="1"/>
  <c r="D4" i="2"/>
  <c r="E5" i="2" s="1"/>
  <c r="E85" i="2" l="1"/>
  <c r="M15" i="3"/>
  <c r="M22" i="3"/>
  <c r="M12" i="3"/>
  <c r="Y27" i="3"/>
  <c r="AK27" i="3"/>
  <c r="AW27" i="3"/>
  <c r="J24" i="3"/>
  <c r="J17" i="3"/>
  <c r="J21" i="3"/>
  <c r="J26" i="3"/>
  <c r="P27" i="3"/>
  <c r="AB27" i="3"/>
  <c r="AN27" i="3"/>
  <c r="AZ27" i="3"/>
  <c r="M11" i="3"/>
  <c r="H11" i="3"/>
  <c r="J12" i="3"/>
  <c r="E12" i="3"/>
  <c r="G12" i="3" s="1"/>
  <c r="M14" i="3"/>
  <c r="H14" i="3"/>
  <c r="J15" i="3"/>
  <c r="E15" i="3"/>
  <c r="G15" i="3" s="1"/>
  <c r="G19" i="3"/>
  <c r="J25" i="3"/>
  <c r="F25" i="3"/>
  <c r="S27" i="3"/>
  <c r="AE27" i="3"/>
  <c r="AQ27" i="3"/>
  <c r="BC27" i="3"/>
  <c r="J13" i="3"/>
  <c r="F13" i="3"/>
  <c r="G13" i="3" s="1"/>
  <c r="J16" i="3"/>
  <c r="F16" i="3"/>
  <c r="J22" i="3"/>
  <c r="E22" i="3"/>
  <c r="G22" i="3" s="1"/>
  <c r="I27" i="3"/>
  <c r="J20" i="3"/>
  <c r="E20" i="3"/>
  <c r="G20" i="3" s="1"/>
  <c r="V27" i="3"/>
  <c r="AH27" i="3"/>
  <c r="AT27" i="3"/>
  <c r="BF27" i="3"/>
  <c r="J23" i="3"/>
  <c r="F23" i="3"/>
  <c r="G25" i="3"/>
  <c r="H10" i="3"/>
  <c r="E17" i="3"/>
  <c r="G17" i="3" s="1"/>
  <c r="E24" i="3"/>
  <c r="G24" i="3" s="1"/>
  <c r="E26" i="3"/>
  <c r="G26" i="3" s="1"/>
  <c r="K27" i="3"/>
  <c r="H9" i="3"/>
  <c r="H18" i="3"/>
  <c r="D80" i="2"/>
  <c r="F27" i="3" l="1"/>
  <c r="M27" i="3"/>
  <c r="J18" i="3"/>
  <c r="E18" i="3"/>
  <c r="G18" i="3" s="1"/>
  <c r="H27" i="3"/>
  <c r="J9" i="3"/>
  <c r="E9" i="3"/>
  <c r="G23" i="3"/>
  <c r="J14" i="3"/>
  <c r="E14" i="3"/>
  <c r="G14" i="3" s="1"/>
  <c r="J11" i="3"/>
  <c r="E11" i="3"/>
  <c r="G11" i="3" s="1"/>
  <c r="E10" i="3"/>
  <c r="G10" i="3" s="1"/>
  <c r="J10" i="3"/>
  <c r="G16" i="3"/>
  <c r="G9" i="3" l="1"/>
  <c r="G27" i="3" s="1"/>
  <c r="E27" i="3"/>
  <c r="J27" i="3"/>
</calcChain>
</file>

<file path=xl/sharedStrings.xml><?xml version="1.0" encoding="utf-8"?>
<sst xmlns="http://schemas.openxmlformats.org/spreadsheetml/2006/main" count="156" uniqueCount="101">
  <si>
    <t>Касові видатки Нововолинський ліцей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</si>
  <si>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</si>
  <si>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</si>
  <si>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</si>
  <si>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</si>
  <si>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</si>
  <si>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</si>
  <si>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</si>
  <si>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 xml:space="preserve">Підписка </t>
  </si>
  <si>
    <t>Медикаменти</t>
  </si>
  <si>
    <t>Господарчі товари</t>
  </si>
  <si>
    <t>сантехніка / 02,03,05,06.2023</t>
  </si>
  <si>
    <t>господарчі товари / 03,05,06.2023</t>
  </si>
  <si>
    <t>електротовари / 03,06.2023</t>
  </si>
  <si>
    <t>будівельні  матеріали / 05.2023</t>
  </si>
  <si>
    <t>фарба емаль / 06.2023</t>
  </si>
  <si>
    <t xml:space="preserve">Миючі засоби    </t>
  </si>
  <si>
    <t>Меблі</t>
  </si>
  <si>
    <t>Бензин</t>
  </si>
  <si>
    <t>бензин А-95 / 03,06.2023</t>
  </si>
  <si>
    <t>Запчастини</t>
  </si>
  <si>
    <t>Ін.матеріали</t>
  </si>
  <si>
    <t>БФП / 03.2023</t>
  </si>
  <si>
    <t>розвиваючі ігри та  матеріали (особ. потреби) / 04.2023</t>
  </si>
  <si>
    <t>смітник / 05.2023</t>
  </si>
  <si>
    <t>інвентар / 06.2023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</si>
  <si>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</si>
  <si>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</si>
  <si>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</si>
  <si>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</si>
  <si>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</si>
  <si>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06.2023</t>
  </si>
  <si>
    <t>Оренда приміщень</t>
  </si>
  <si>
    <t>Поточний ремонт</t>
  </si>
  <si>
    <t>поточний ремонт оргтехніки / 04.2023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</si>
  <si>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</si>
  <si>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</si>
  <si>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</si>
  <si>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</si>
  <si>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</si>
  <si>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</si>
  <si>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</si>
  <si>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листя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</si>
  <si>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</si>
  <si>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</si>
  <si>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</si>
  <si>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</si>
  <si>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02,03,04,05,06.2023</t>
  </si>
  <si>
    <t>дослідження змивів води / 03,05.2023</t>
  </si>
  <si>
    <t>моніторинг та захист від шкідників / 03,04,05,06.2023</t>
  </si>
  <si>
    <t>налаштування програмного забезпечення / 04.2023</t>
  </si>
  <si>
    <t>кронування дерев / 04.2023</t>
  </si>
  <si>
    <t>зрізання дерев / 04.2023</t>
  </si>
  <si>
    <t>заправка картриджа / 04.2023</t>
  </si>
  <si>
    <t>регенерація картриджа / 04.2023</t>
  </si>
  <si>
    <t xml:space="preserve"> обсл. прогр. забезп. комплексу КУРС / 05.2023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</si>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</sst>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55F07AC6-CB0F-4338-8FC3-91E12449DF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547A4-11E7-4B7D-B062-A4E7C8471C2C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customWidth="1"/>
    <col min="27" max="28" width="21.140625" style="140" customWidth="1"/>
    <col min="29" max="29" width="21.5703125" style="94" customWidth="1"/>
    <col min="30" max="31" width="21.140625" style="140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57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58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59</v>
      </c>
      <c r="B6" s="45" t="s">
        <v>60</v>
      </c>
      <c r="C6" s="46" t="s">
        <v>61</v>
      </c>
      <c r="D6" s="47"/>
      <c r="E6" s="48" t="s">
        <v>62</v>
      </c>
      <c r="F6" s="49"/>
      <c r="G6" s="50"/>
      <c r="H6" s="48" t="s">
        <v>63</v>
      </c>
      <c r="I6" s="49"/>
      <c r="J6" s="50"/>
      <c r="K6" s="51" t="s">
        <v>64</v>
      </c>
      <c r="L6" s="52"/>
      <c r="M6" s="53"/>
      <c r="N6" s="51" t="s">
        <v>65</v>
      </c>
      <c r="O6" s="52"/>
      <c r="P6" s="53"/>
      <c r="Q6" s="51" t="s">
        <v>66</v>
      </c>
      <c r="R6" s="52"/>
      <c r="S6" s="53"/>
      <c r="T6" s="51" t="s">
        <v>67</v>
      </c>
      <c r="U6" s="52"/>
      <c r="V6" s="53"/>
      <c r="W6" s="51" t="s">
        <v>68</v>
      </c>
      <c r="X6" s="52"/>
      <c r="Y6" s="53"/>
      <c r="Z6" s="51" t="s">
        <v>69</v>
      </c>
      <c r="AA6" s="52"/>
      <c r="AB6" s="53"/>
      <c r="AC6" s="51" t="s">
        <v>70</v>
      </c>
      <c r="AD6" s="52"/>
      <c r="AE6" s="53"/>
      <c r="AF6" s="51" t="s">
        <v>71</v>
      </c>
      <c r="AG6" s="52"/>
      <c r="AH6" s="53"/>
      <c r="AI6" s="52" t="s">
        <v>72</v>
      </c>
      <c r="AJ6" s="52"/>
      <c r="AK6" s="53"/>
      <c r="AL6" s="51" t="s">
        <v>73</v>
      </c>
      <c r="AM6" s="52"/>
      <c r="AN6" s="53"/>
      <c r="AO6" s="51" t="s">
        <v>74</v>
      </c>
      <c r="AP6" s="52"/>
      <c r="AQ6" s="53"/>
      <c r="AR6" s="51" t="s">
        <v>75</v>
      </c>
      <c r="AS6" s="52"/>
      <c r="AT6" s="53"/>
      <c r="AU6" s="51" t="s">
        <v>76</v>
      </c>
      <c r="AV6" s="52"/>
      <c r="AW6" s="53"/>
      <c r="AX6" s="51" t="s">
        <v>77</v>
      </c>
      <c r="AY6" s="52"/>
      <c r="AZ6" s="53"/>
      <c r="BA6" s="54" t="s">
        <v>78</v>
      </c>
      <c r="BB6" s="55"/>
      <c r="BC6" s="56"/>
      <c r="BD6" s="54" t="s">
        <v>79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80</v>
      </c>
      <c r="F7" s="62" t="s">
        <v>81</v>
      </c>
      <c r="G7" s="63" t="s">
        <v>82</v>
      </c>
      <c r="H7" s="61" t="s">
        <v>80</v>
      </c>
      <c r="I7" s="62" t="s">
        <v>81</v>
      </c>
      <c r="J7" s="63" t="s">
        <v>82</v>
      </c>
      <c r="K7" s="64" t="s">
        <v>80</v>
      </c>
      <c r="L7" s="65" t="s">
        <v>81</v>
      </c>
      <c r="M7" s="66" t="s">
        <v>82</v>
      </c>
      <c r="N7" s="64" t="s">
        <v>80</v>
      </c>
      <c r="O7" s="65" t="s">
        <v>81</v>
      </c>
      <c r="P7" s="66" t="s">
        <v>82</v>
      </c>
      <c r="Q7" s="64" t="s">
        <v>80</v>
      </c>
      <c r="R7" s="65" t="s">
        <v>81</v>
      </c>
      <c r="S7" s="66" t="s">
        <v>82</v>
      </c>
      <c r="T7" s="64" t="s">
        <v>80</v>
      </c>
      <c r="U7" s="65" t="s">
        <v>81</v>
      </c>
      <c r="V7" s="66" t="s">
        <v>82</v>
      </c>
      <c r="W7" s="64" t="s">
        <v>80</v>
      </c>
      <c r="X7" s="65" t="s">
        <v>81</v>
      </c>
      <c r="Y7" s="66" t="s">
        <v>82</v>
      </c>
      <c r="Z7" s="64" t="s">
        <v>80</v>
      </c>
      <c r="AA7" s="65" t="s">
        <v>81</v>
      </c>
      <c r="AB7" s="66" t="s">
        <v>82</v>
      </c>
      <c r="AC7" s="64" t="s">
        <v>80</v>
      </c>
      <c r="AD7" s="65" t="s">
        <v>81</v>
      </c>
      <c r="AE7" s="66" t="s">
        <v>82</v>
      </c>
      <c r="AF7" s="64" t="s">
        <v>80</v>
      </c>
      <c r="AG7" s="65" t="s">
        <v>81</v>
      </c>
      <c r="AH7" s="66" t="s">
        <v>82</v>
      </c>
      <c r="AI7" s="64" t="s">
        <v>80</v>
      </c>
      <c r="AJ7" s="65" t="s">
        <v>81</v>
      </c>
      <c r="AK7" s="66" t="s">
        <v>82</v>
      </c>
      <c r="AL7" s="64" t="s">
        <v>80</v>
      </c>
      <c r="AM7" s="65" t="s">
        <v>81</v>
      </c>
      <c r="AN7" s="66" t="s">
        <v>82</v>
      </c>
      <c r="AO7" s="64" t="s">
        <v>80</v>
      </c>
      <c r="AP7" s="65" t="s">
        <v>81</v>
      </c>
      <c r="AQ7" s="66" t="s">
        <v>82</v>
      </c>
      <c r="AR7" s="64" t="s">
        <v>80</v>
      </c>
      <c r="AS7" s="65" t="s">
        <v>81</v>
      </c>
      <c r="AT7" s="66" t="s">
        <v>82</v>
      </c>
      <c r="AU7" s="64" t="s">
        <v>80</v>
      </c>
      <c r="AV7" s="65" t="s">
        <v>81</v>
      </c>
      <c r="AW7" s="66" t="s">
        <v>82</v>
      </c>
      <c r="AX7" s="64" t="s">
        <v>80</v>
      </c>
      <c r="AY7" s="65" t="s">
        <v>81</v>
      </c>
      <c r="AZ7" s="66" t="s">
        <v>82</v>
      </c>
      <c r="BA7" s="64" t="s">
        <v>80</v>
      </c>
      <c r="BB7" s="65" t="s">
        <v>81</v>
      </c>
      <c r="BC7" s="66" t="s">
        <v>82</v>
      </c>
      <c r="BD7" s="64" t="s">
        <v>80</v>
      </c>
      <c r="BE7" s="65" t="s">
        <v>81</v>
      </c>
      <c r="BF7" s="66" t="s">
        <v>82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100</v>
      </c>
      <c r="B9" s="133">
        <v>2111</v>
      </c>
      <c r="C9" s="82" t="s">
        <v>83</v>
      </c>
      <c r="D9" s="134"/>
      <c r="E9" s="83">
        <f>H9+AF9+AI9+AL9+AO9+AR9+AU9+AX9+BA9+BD9</f>
        <v>7963136</v>
      </c>
      <c r="F9" s="84">
        <f>I9+AG9+AJ9+AM9+AP9+AS9+AV9+AY9+BB9+BE9</f>
        <v>4764902.7199999988</v>
      </c>
      <c r="G9" s="135">
        <f>E9-F9</f>
        <v>3198233.2800000012</v>
      </c>
      <c r="H9" s="86">
        <f>K9+N9+Q9+T9+W9+Z9+AC9</f>
        <v>7926536</v>
      </c>
      <c r="I9" s="87">
        <f>L9+O9+R9+U9+X9+AA9+AD9</f>
        <v>4754436.1199999992</v>
      </c>
      <c r="J9" s="88">
        <f>H9-I9</f>
        <v>3172099.8800000008</v>
      </c>
      <c r="K9" s="89">
        <f>1643300+85000+259563+115888</f>
        <v>2103751</v>
      </c>
      <c r="L9" s="90">
        <v>1128633.48</v>
      </c>
      <c r="M9" s="91">
        <f>K9-L9</f>
        <v>975117.52</v>
      </c>
      <c r="N9" s="89">
        <v>5799940</v>
      </c>
      <c r="O9" s="90">
        <v>3612937.37</v>
      </c>
      <c r="P9" s="91">
        <f>N9-O9</f>
        <v>2187002.63</v>
      </c>
      <c r="Q9" s="89">
        <v>0</v>
      </c>
      <c r="R9" s="103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22845</v>
      </c>
      <c r="AA9" s="90">
        <v>12865.27</v>
      </c>
      <c r="AB9" s="91">
        <f>Z9-AA9</f>
        <v>9979.73</v>
      </c>
      <c r="AC9" s="89">
        <v>0</v>
      </c>
      <c r="AD9" s="90">
        <v>0</v>
      </c>
      <c r="AE9" s="91">
        <f>AC9-AD9</f>
        <v>0</v>
      </c>
      <c r="AF9" s="89">
        <v>36600</v>
      </c>
      <c r="AG9" s="90">
        <v>10466.6</v>
      </c>
      <c r="AH9" s="91">
        <f>AF9-AG9</f>
        <v>26133.4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103">
        <v>0</v>
      </c>
      <c r="AQ9" s="91">
        <f>AO9-AP9</f>
        <v>0</v>
      </c>
      <c r="AR9" s="89">
        <v>0</v>
      </c>
      <c r="AS9" s="103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84</v>
      </c>
      <c r="D10" s="136"/>
      <c r="E10" s="98">
        <f t="shared" ref="E10:F26" si="0">H10+AF10+AI10+AL10+AO10+AR10+AU10+AX10+BA10+BD10</f>
        <v>1757742</v>
      </c>
      <c r="F10" s="99">
        <f t="shared" si="0"/>
        <v>1022744.54</v>
      </c>
      <c r="G10" s="135">
        <f>E10-F10</f>
        <v>734997.46</v>
      </c>
      <c r="H10" s="100">
        <f t="shared" ref="H10:I26" si="1">K10+N10+Q10+T10+W10+Z10+AC10</f>
        <v>1749682</v>
      </c>
      <c r="I10" s="101">
        <f t="shared" si="1"/>
        <v>1020441.88</v>
      </c>
      <c r="J10" s="88">
        <f>H10-I10</f>
        <v>729240.12</v>
      </c>
      <c r="K10" s="102">
        <f>361520+18600+94347</f>
        <v>474467</v>
      </c>
      <c r="L10" s="103">
        <v>254545.33</v>
      </c>
      <c r="M10" s="91">
        <f>K10-L10</f>
        <v>219921.67</v>
      </c>
      <c r="N10" s="102">
        <v>1270190</v>
      </c>
      <c r="O10" s="103">
        <v>763066.18</v>
      </c>
      <c r="P10" s="91">
        <f>N10-O10</f>
        <v>507123.81999999995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5025</v>
      </c>
      <c r="AA10" s="103">
        <v>2830.37</v>
      </c>
      <c r="AB10" s="91">
        <f>Z10-AA10</f>
        <v>2194.63</v>
      </c>
      <c r="AC10" s="102">
        <v>0</v>
      </c>
      <c r="AD10" s="103">
        <v>0</v>
      </c>
      <c r="AE10" s="91">
        <f>AC10-AD10</f>
        <v>0</v>
      </c>
      <c r="AF10" s="102">
        <v>8060</v>
      </c>
      <c r="AG10" s="103">
        <v>2302.66</v>
      </c>
      <c r="AH10" s="91">
        <f>AF10-AG10</f>
        <v>5757.34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135924.34</v>
      </c>
      <c r="F11" s="99">
        <f t="shared" si="0"/>
        <v>120627.66</v>
      </c>
      <c r="G11" s="135">
        <f t="shared" ref="G11:G26" si="2">E11-F11</f>
        <v>15296.679999999993</v>
      </c>
      <c r="H11" s="100">
        <f t="shared" si="1"/>
        <v>81631</v>
      </c>
      <c r="I11" s="101">
        <f t="shared" si="1"/>
        <v>69969.320000000007</v>
      </c>
      <c r="J11" s="88">
        <f t="shared" ref="J11:J26" si="3">H11-I11</f>
        <v>11661.679999999993</v>
      </c>
      <c r="K11" s="102">
        <f>83500-5916</f>
        <v>77584</v>
      </c>
      <c r="L11" s="103">
        <v>65922.320000000007</v>
      </c>
      <c r="M11" s="91">
        <f t="shared" ref="M11:M26" si="4">K11-L11</f>
        <v>11661.679999999993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4047</v>
      </c>
      <c r="AD11" s="103">
        <v>4047</v>
      </c>
      <c r="AE11" s="91">
        <f t="shared" ref="AE11:AE26" si="10">AC11-AD11</f>
        <v>0</v>
      </c>
      <c r="AF11" s="102">
        <v>3640</v>
      </c>
      <c r="AG11" s="103">
        <v>5</v>
      </c>
      <c r="AH11" s="91">
        <f t="shared" ref="AH11:AH26" si="11">AF11-AG11</f>
        <v>3635</v>
      </c>
      <c r="AI11" s="102">
        <v>50653.34</v>
      </c>
      <c r="AJ11" s="103">
        <v>50653.34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85</v>
      </c>
      <c r="D12" s="107"/>
      <c r="E12" s="98">
        <f t="shared" si="0"/>
        <v>3260</v>
      </c>
      <c r="F12" s="99">
        <f t="shared" si="0"/>
        <v>3000</v>
      </c>
      <c r="G12" s="85">
        <f t="shared" si="2"/>
        <v>260</v>
      </c>
      <c r="H12" s="100">
        <f t="shared" si="1"/>
        <v>3260</v>
      </c>
      <c r="I12" s="101">
        <f t="shared" si="1"/>
        <v>3000</v>
      </c>
      <c r="J12" s="88">
        <f t="shared" si="3"/>
        <v>260</v>
      </c>
      <c r="K12" s="102">
        <f>2760+500</f>
        <v>3260</v>
      </c>
      <c r="L12" s="108">
        <v>3000</v>
      </c>
      <c r="M12" s="91">
        <f t="shared" si="4"/>
        <v>260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86</v>
      </c>
      <c r="D13" s="136"/>
      <c r="E13" s="98">
        <f t="shared" si="0"/>
        <v>301660</v>
      </c>
      <c r="F13" s="99">
        <f t="shared" si="0"/>
        <v>166440</v>
      </c>
      <c r="G13" s="135">
        <f t="shared" si="2"/>
        <v>135220</v>
      </c>
      <c r="H13" s="100">
        <f t="shared" si="1"/>
        <v>292160</v>
      </c>
      <c r="I13" s="101">
        <f t="shared" si="1"/>
        <v>166440</v>
      </c>
      <c r="J13" s="88">
        <f t="shared" si="3"/>
        <v>125720</v>
      </c>
      <c r="K13" s="102">
        <v>292160</v>
      </c>
      <c r="L13" s="103">
        <v>166440</v>
      </c>
      <c r="M13" s="91">
        <f t="shared" si="4"/>
        <v>125720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9500</v>
      </c>
      <c r="AG13" s="103">
        <v>0</v>
      </c>
      <c r="AH13" s="91">
        <f t="shared" si="11"/>
        <v>9500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27</v>
      </c>
      <c r="D14" s="136"/>
      <c r="E14" s="98">
        <f t="shared" si="0"/>
        <v>345777</v>
      </c>
      <c r="F14" s="99">
        <f t="shared" si="0"/>
        <v>108755.08</v>
      </c>
      <c r="G14" s="135">
        <f t="shared" si="2"/>
        <v>237021.91999999998</v>
      </c>
      <c r="H14" s="100">
        <f t="shared" si="1"/>
        <v>345777</v>
      </c>
      <c r="I14" s="101">
        <f t="shared" si="1"/>
        <v>108755.08</v>
      </c>
      <c r="J14" s="88">
        <f t="shared" si="3"/>
        <v>237021.91999999998</v>
      </c>
      <c r="K14" s="102">
        <f>(379000+21443)-54666</f>
        <v>345777</v>
      </c>
      <c r="L14" s="103">
        <v>108755.08</v>
      </c>
      <c r="M14" s="91">
        <f t="shared" si="4"/>
        <v>237021.91999999998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87</v>
      </c>
      <c r="D15" s="136"/>
      <c r="E15" s="98">
        <f t="shared" si="0"/>
        <v>8700</v>
      </c>
      <c r="F15" s="99">
        <f t="shared" si="0"/>
        <v>6149.46</v>
      </c>
      <c r="G15" s="135">
        <f t="shared" si="2"/>
        <v>2550.54</v>
      </c>
      <c r="H15" s="100">
        <f t="shared" si="1"/>
        <v>8700</v>
      </c>
      <c r="I15" s="101">
        <f t="shared" si="1"/>
        <v>6149.46</v>
      </c>
      <c r="J15" s="88">
        <f t="shared" si="3"/>
        <v>2550.54</v>
      </c>
      <c r="K15" s="102">
        <f>10700-2000</f>
        <v>8700</v>
      </c>
      <c r="L15" s="103">
        <v>6149.46</v>
      </c>
      <c r="M15" s="91">
        <f t="shared" si="4"/>
        <v>2550.54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88</v>
      </c>
      <c r="D16" s="136"/>
      <c r="E16" s="98">
        <f t="shared" si="0"/>
        <v>965000</v>
      </c>
      <c r="F16" s="99">
        <f t="shared" si="0"/>
        <v>595570.32000000007</v>
      </c>
      <c r="G16" s="135">
        <f t="shared" si="2"/>
        <v>369429.67999999993</v>
      </c>
      <c r="H16" s="100">
        <f t="shared" si="1"/>
        <v>959800</v>
      </c>
      <c r="I16" s="101">
        <f t="shared" si="1"/>
        <v>595570.32000000007</v>
      </c>
      <c r="J16" s="88">
        <f t="shared" si="3"/>
        <v>364229.67999999993</v>
      </c>
      <c r="K16" s="102">
        <v>959800</v>
      </c>
      <c r="L16" s="103">
        <v>595570.32000000007</v>
      </c>
      <c r="M16" s="91">
        <f t="shared" si="4"/>
        <v>364229.67999999993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5200</v>
      </c>
      <c r="AG16" s="103">
        <v>0</v>
      </c>
      <c r="AH16" s="91">
        <f t="shared" si="11"/>
        <v>5200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89</v>
      </c>
      <c r="D17" s="136"/>
      <c r="E17" s="98">
        <f t="shared" si="0"/>
        <v>28800</v>
      </c>
      <c r="F17" s="99">
        <f t="shared" si="0"/>
        <v>12767.61</v>
      </c>
      <c r="G17" s="135">
        <f t="shared" si="2"/>
        <v>16032.39</v>
      </c>
      <c r="H17" s="100">
        <f t="shared" si="1"/>
        <v>28500</v>
      </c>
      <c r="I17" s="101">
        <f t="shared" si="1"/>
        <v>12767.61</v>
      </c>
      <c r="J17" s="88">
        <f t="shared" si="3"/>
        <v>15732.39</v>
      </c>
      <c r="K17" s="102">
        <v>28500</v>
      </c>
      <c r="L17" s="103">
        <v>12767.61</v>
      </c>
      <c r="M17" s="91">
        <f t="shared" si="4"/>
        <v>15732.39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300</v>
      </c>
      <c r="AG17" s="103">
        <v>0</v>
      </c>
      <c r="AH17" s="91">
        <f t="shared" si="11"/>
        <v>300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90</v>
      </c>
      <c r="D18" s="136"/>
      <c r="E18" s="98">
        <f t="shared" si="0"/>
        <v>170963</v>
      </c>
      <c r="F18" s="99">
        <f t="shared" si="0"/>
        <v>42674.19</v>
      </c>
      <c r="G18" s="135">
        <f t="shared" si="2"/>
        <v>128288.81</v>
      </c>
      <c r="H18" s="100">
        <f t="shared" si="1"/>
        <v>170963</v>
      </c>
      <c r="I18" s="101">
        <f t="shared" si="1"/>
        <v>42674.19</v>
      </c>
      <c r="J18" s="88">
        <f t="shared" si="3"/>
        <v>128288.81</v>
      </c>
      <c r="K18" s="102">
        <f>177650-6687</f>
        <v>170963</v>
      </c>
      <c r="L18" s="103">
        <v>42674.19</v>
      </c>
      <c r="M18" s="91">
        <f t="shared" si="4"/>
        <v>128288.81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/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91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92</v>
      </c>
      <c r="D20" s="136"/>
      <c r="E20" s="98">
        <f t="shared" si="0"/>
        <v>7060</v>
      </c>
      <c r="F20" s="99">
        <f t="shared" si="0"/>
        <v>3525.6</v>
      </c>
      <c r="G20" s="135">
        <f t="shared" si="2"/>
        <v>3534.4</v>
      </c>
      <c r="H20" s="100">
        <f t="shared" si="1"/>
        <v>7060</v>
      </c>
      <c r="I20" s="101">
        <f t="shared" si="1"/>
        <v>3525.6</v>
      </c>
      <c r="J20" s="88">
        <f t="shared" si="3"/>
        <v>3534.4</v>
      </c>
      <c r="K20" s="102">
        <v>7060</v>
      </c>
      <c r="L20" s="103">
        <v>3525.6</v>
      </c>
      <c r="M20" s="91">
        <f t="shared" si="4"/>
        <v>3534.4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93</v>
      </c>
      <c r="D21" s="136"/>
      <c r="E21" s="98">
        <f t="shared" si="0"/>
        <v>6396.23</v>
      </c>
      <c r="F21" s="99">
        <f t="shared" si="0"/>
        <v>1426.23</v>
      </c>
      <c r="G21" s="135">
        <f t="shared" si="2"/>
        <v>4970</v>
      </c>
      <c r="H21" s="100">
        <f t="shared" si="1"/>
        <v>5440</v>
      </c>
      <c r="I21" s="101">
        <f t="shared" si="1"/>
        <v>470</v>
      </c>
      <c r="J21" s="88">
        <f t="shared" si="3"/>
        <v>4970</v>
      </c>
      <c r="K21" s="102">
        <v>5440</v>
      </c>
      <c r="L21" s="103">
        <v>470</v>
      </c>
      <c r="M21" s="91">
        <f t="shared" si="4"/>
        <v>4970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956.23</v>
      </c>
      <c r="AJ21" s="103">
        <v>956.23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94</v>
      </c>
      <c r="D22" s="136"/>
      <c r="E22" s="98">
        <f t="shared" si="0"/>
        <v>7600</v>
      </c>
      <c r="F22" s="99">
        <f t="shared" si="0"/>
        <v>3750</v>
      </c>
      <c r="G22" s="135">
        <f t="shared" si="2"/>
        <v>3850</v>
      </c>
      <c r="H22" s="100">
        <f t="shared" si="1"/>
        <v>7600</v>
      </c>
      <c r="I22" s="101">
        <f t="shared" si="1"/>
        <v>3750</v>
      </c>
      <c r="J22" s="88">
        <f t="shared" si="3"/>
        <v>3850</v>
      </c>
      <c r="K22" s="102">
        <f>14600-7000</f>
        <v>7600</v>
      </c>
      <c r="L22" s="103">
        <v>3750</v>
      </c>
      <c r="M22" s="91">
        <f t="shared" si="4"/>
        <v>3850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95</v>
      </c>
      <c r="D23" s="136"/>
      <c r="E23" s="98">
        <f t="shared" si="0"/>
        <v>930</v>
      </c>
      <c r="F23" s="99">
        <f t="shared" si="0"/>
        <v>0</v>
      </c>
      <c r="G23" s="135">
        <f t="shared" si="2"/>
        <v>930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930</v>
      </c>
      <c r="AG23" s="103">
        <v>0</v>
      </c>
      <c r="AH23" s="91">
        <f t="shared" si="11"/>
        <v>930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96</v>
      </c>
      <c r="D24" s="136"/>
      <c r="E24" s="98">
        <f t="shared" si="0"/>
        <v>123780.88</v>
      </c>
      <c r="F24" s="99">
        <f t="shared" si="0"/>
        <v>123780.88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123780.88</v>
      </c>
      <c r="AJ24" s="103">
        <v>123780.88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97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98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99</v>
      </c>
      <c r="B27" s="122"/>
      <c r="C27" s="122"/>
      <c r="D27" s="138"/>
      <c r="E27" s="123">
        <f t="shared" ref="E27:BB27" si="20">SUM(E9:E26)</f>
        <v>11826729.450000001</v>
      </c>
      <c r="F27" s="124">
        <f t="shared" si="20"/>
        <v>6976114.29</v>
      </c>
      <c r="G27" s="125">
        <f t="shared" si="20"/>
        <v>4850615.1600000011</v>
      </c>
      <c r="H27" s="126">
        <f t="shared" si="20"/>
        <v>11587109</v>
      </c>
      <c r="I27" s="127">
        <f t="shared" si="20"/>
        <v>6787949.5800000001</v>
      </c>
      <c r="J27" s="128">
        <f t="shared" si="20"/>
        <v>4799159.4200000009</v>
      </c>
      <c r="K27" s="126">
        <f t="shared" si="20"/>
        <v>4485062</v>
      </c>
      <c r="L27" s="130">
        <f t="shared" si="20"/>
        <v>2392203.39</v>
      </c>
      <c r="M27" s="131">
        <f t="shared" si="20"/>
        <v>2092858.6099999996</v>
      </c>
      <c r="N27" s="126">
        <f t="shared" si="20"/>
        <v>7070130</v>
      </c>
      <c r="O27" s="130">
        <f t="shared" si="20"/>
        <v>4376003.55</v>
      </c>
      <c r="P27" s="131">
        <f t="shared" si="20"/>
        <v>2694126.4499999997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ref="T27:Y27" si="21">SUM(T9:T26)</f>
        <v>0</v>
      </c>
      <c r="U27" s="132">
        <f t="shared" si="21"/>
        <v>0</v>
      </c>
      <c r="V27" s="131">
        <f t="shared" si="21"/>
        <v>0</v>
      </c>
      <c r="W27" s="139">
        <f t="shared" si="21"/>
        <v>0</v>
      </c>
      <c r="X27" s="132">
        <f t="shared" si="21"/>
        <v>0</v>
      </c>
      <c r="Y27" s="131">
        <f t="shared" si="21"/>
        <v>0</v>
      </c>
      <c r="Z27" s="126">
        <f>SUM(Z9:Z26)</f>
        <v>27870</v>
      </c>
      <c r="AA27" s="130">
        <f>SUM(AA9:AA26)</f>
        <v>15695.64</v>
      </c>
      <c r="AB27" s="131">
        <f>SUM(AB9:AB26)</f>
        <v>12174.36</v>
      </c>
      <c r="AC27" s="126">
        <f t="shared" si="20"/>
        <v>4047</v>
      </c>
      <c r="AD27" s="130">
        <f t="shared" si="20"/>
        <v>4047</v>
      </c>
      <c r="AE27" s="131">
        <f t="shared" si="20"/>
        <v>0</v>
      </c>
      <c r="AF27" s="126">
        <f t="shared" si="20"/>
        <v>64230</v>
      </c>
      <c r="AG27" s="130">
        <f t="shared" si="20"/>
        <v>12774.26</v>
      </c>
      <c r="AH27" s="131">
        <f t="shared" si="20"/>
        <v>51455.740000000005</v>
      </c>
      <c r="AI27" s="129">
        <f t="shared" si="20"/>
        <v>175390.45</v>
      </c>
      <c r="AJ27" s="130">
        <f t="shared" si="20"/>
        <v>175390.45</v>
      </c>
      <c r="AK27" s="131">
        <f t="shared" si="20"/>
        <v>0</v>
      </c>
      <c r="AL27" s="126">
        <f t="shared" si="20"/>
        <v>0</v>
      </c>
      <c r="AM27" s="130">
        <f t="shared" si="20"/>
        <v>0</v>
      </c>
      <c r="AN27" s="131">
        <f t="shared" si="20"/>
        <v>0</v>
      </c>
      <c r="AO27" s="126">
        <f t="shared" ref="AO27:AT27" si="22">SUM(AO9:AO26)</f>
        <v>0</v>
      </c>
      <c r="AP27" s="130">
        <f t="shared" si="22"/>
        <v>0</v>
      </c>
      <c r="AQ27" s="131">
        <f t="shared" si="22"/>
        <v>0</v>
      </c>
      <c r="AR27" s="126">
        <f t="shared" si="22"/>
        <v>0</v>
      </c>
      <c r="AS27" s="130">
        <f t="shared" si="22"/>
        <v>0</v>
      </c>
      <c r="AT27" s="131">
        <f t="shared" si="22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2F416-8621-4370-97C3-A174529AD32E}">
  <sheetPr codeName="Лист12">
    <pageSetUpPr fitToPage="1"/>
  </sheetPr>
  <dimension ref="A1:O139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28515625" style="2" hidden="1" customWidth="1" outlineLevel="1"/>
    <col min="6" max="6" width="9.140625" style="2" collapsed="1"/>
    <col min="7" max="16384" width="9.140625" style="2"/>
  </cols>
  <sheetData>
    <row r="1" spans="1:15" ht="21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Ліцей9!B4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69969.320000000007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Ліцей9!I11</f>
        <v>69969.320000000007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t="15.75" customHeight="1" collapsed="1" x14ac:dyDescent="0.3">
      <c r="A6" s="11">
        <v>2210.1</v>
      </c>
      <c r="B6" s="12" t="s">
        <v>3</v>
      </c>
      <c r="C6" s="12"/>
      <c r="D6" s="13">
        <v>3000</v>
      </c>
      <c r="E6" s="7"/>
      <c r="F6" s="7"/>
      <c r="G6" s="7"/>
      <c r="I6" s="7"/>
      <c r="J6" s="7"/>
      <c r="K6" s="7"/>
      <c r="M6" s="7"/>
      <c r="N6" s="7"/>
      <c r="O6" s="7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4796.46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4796.46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f>4089+143.52</f>
        <v>4232.5200000000004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203</v>
      </c>
      <c r="B11" s="20" t="s">
        <v>7</v>
      </c>
      <c r="C11" s="11">
        <v>83.94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t="16.5" hidden="1" customHeight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9.5" hidden="1" customHeight="1" x14ac:dyDescent="0.3">
      <c r="A18" s="11"/>
      <c r="B18" s="21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1">
        <v>2210.3000000000002</v>
      </c>
      <c r="B19" s="12" t="s">
        <v>8</v>
      </c>
      <c r="C19" s="12"/>
      <c r="D19" s="13">
        <v>283.36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9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10</v>
      </c>
      <c r="C21" s="12"/>
      <c r="D21" s="13">
        <v>45013.5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SUM(C23:C33)</f>
        <v>45013.5</v>
      </c>
      <c r="D22" s="17"/>
      <c r="E22" s="18">
        <f>D21-C22</f>
        <v>0</v>
      </c>
    </row>
    <row r="23" spans="1:15" ht="16.5" customHeight="1" collapsed="1" x14ac:dyDescent="0.3">
      <c r="A23" s="11">
        <v>505</v>
      </c>
      <c r="B23" s="20" t="s">
        <v>11</v>
      </c>
      <c r="C23" s="17">
        <f>2052+3141+5669+2085</f>
        <v>12947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501</v>
      </c>
      <c r="B24" s="20" t="s">
        <v>12</v>
      </c>
      <c r="C24" s="17">
        <f>4536.5+2411+1505</f>
        <v>8452.5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13</v>
      </c>
      <c r="C25" s="17">
        <f>655+589</f>
        <v>1244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503</v>
      </c>
      <c r="B26" s="20" t="s">
        <v>14</v>
      </c>
      <c r="C26" s="17">
        <v>1220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502</v>
      </c>
      <c r="B27" s="20" t="s">
        <v>15</v>
      </c>
      <c r="C27" s="17">
        <v>21150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1"/>
      <c r="B28" s="20"/>
      <c r="C28" s="17"/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1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t="16.5" customHeight="1" x14ac:dyDescent="0.3">
      <c r="A34" s="11">
        <v>2210.6</v>
      </c>
      <c r="B34" s="12" t="s">
        <v>16</v>
      </c>
      <c r="C34" s="12"/>
      <c r="D34" s="13">
        <v>1987</v>
      </c>
      <c r="E34" s="7"/>
      <c r="F34" s="7"/>
      <c r="G34" s="7"/>
      <c r="I34" s="7"/>
      <c r="J34" s="7"/>
      <c r="K34" s="7"/>
      <c r="M34" s="7"/>
      <c r="N34" s="7"/>
      <c r="O34" s="7"/>
    </row>
    <row r="35" spans="1:15" ht="18" hidden="1" customHeight="1" x14ac:dyDescent="0.3">
      <c r="A35" s="11">
        <v>2210.6999999999998</v>
      </c>
      <c r="B35" s="12" t="s">
        <v>17</v>
      </c>
      <c r="C35" s="12"/>
      <c r="D35" s="13"/>
      <c r="E35" s="7"/>
      <c r="F35" s="7"/>
      <c r="G35" s="7"/>
      <c r="I35" s="7"/>
      <c r="J35" s="7"/>
      <c r="K35" s="7"/>
      <c r="M35" s="7"/>
      <c r="N35" s="7"/>
      <c r="O35" s="7"/>
    </row>
    <row r="36" spans="1:15" hidden="1" outlineLevel="1" x14ac:dyDescent="0.3">
      <c r="A36" s="14"/>
      <c r="B36" s="15"/>
      <c r="C36" s="16">
        <f>SUM(C37:C40)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t="24" hidden="1" customHeight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t="15.75" hidden="1" customHeight="1" x14ac:dyDescent="0.3">
      <c r="A40" s="11"/>
      <c r="B40" s="21"/>
      <c r="C40" s="17"/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x14ac:dyDescent="0.3">
      <c r="A41" s="11">
        <v>2210.8000000000002</v>
      </c>
      <c r="B41" s="22" t="s">
        <v>18</v>
      </c>
      <c r="C41" s="23"/>
      <c r="D41" s="13">
        <v>4158</v>
      </c>
      <c r="E41" s="7"/>
      <c r="F41" s="7"/>
      <c r="G41" s="7"/>
      <c r="I41" s="7"/>
      <c r="J41" s="7"/>
      <c r="K41" s="7"/>
      <c r="M41" s="7"/>
      <c r="N41" s="7"/>
      <c r="O41" s="7"/>
    </row>
    <row r="42" spans="1:15" hidden="1" outlineLevel="1" x14ac:dyDescent="0.3">
      <c r="A42" s="14"/>
      <c r="B42" s="15"/>
      <c r="C42" s="16">
        <f>SUM(C43:C46)</f>
        <v>4158</v>
      </c>
      <c r="D42" s="24"/>
      <c r="E42" s="18">
        <f>D41-C42</f>
        <v>0</v>
      </c>
    </row>
    <row r="43" spans="1:15" collapsed="1" x14ac:dyDescent="0.3">
      <c r="A43" s="11">
        <v>803</v>
      </c>
      <c r="B43" s="20" t="s">
        <v>19</v>
      </c>
      <c r="C43" s="17">
        <f>3248+910</f>
        <v>4158</v>
      </c>
      <c r="D43" s="24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24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24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1"/>
      <c r="C46" s="17"/>
      <c r="D46" s="24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>
        <v>2210.9</v>
      </c>
      <c r="B47" s="12" t="s">
        <v>20</v>
      </c>
      <c r="C47" s="12"/>
      <c r="D47" s="13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outlineLevel="1" x14ac:dyDescent="0.3">
      <c r="A48" s="14"/>
      <c r="B48" s="15"/>
      <c r="C48" s="16">
        <f>SUM(C49:C52)</f>
        <v>0</v>
      </c>
      <c r="D48" s="17"/>
      <c r="E48" s="18">
        <f>D47-C48</f>
        <v>0</v>
      </c>
    </row>
    <row r="49" spans="1:15" ht="18.75" hidden="1" customHeight="1" collapsed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t="18.75" hidden="1" customHeight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t="18.75" hidden="1" customHeight="1" x14ac:dyDescent="0.3">
      <c r="A51" s="11"/>
      <c r="B51" s="20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ht="18.75" hidden="1" customHeight="1" x14ac:dyDescent="0.3">
      <c r="A52" s="11"/>
      <c r="B52" s="21"/>
      <c r="C52" s="17"/>
      <c r="D52" s="17"/>
      <c r="E52" s="7"/>
      <c r="F52" s="7"/>
      <c r="G52" s="7"/>
      <c r="I52" s="7"/>
      <c r="J52" s="7"/>
      <c r="K52" s="7"/>
      <c r="M52" s="7"/>
      <c r="N52" s="7"/>
      <c r="O52" s="7"/>
    </row>
    <row r="53" spans="1:15" x14ac:dyDescent="0.3">
      <c r="A53" s="11">
        <v>2211.9</v>
      </c>
      <c r="B53" s="22" t="s">
        <v>21</v>
      </c>
      <c r="C53" s="23"/>
      <c r="D53" s="13">
        <v>10731</v>
      </c>
      <c r="E53" s="7"/>
      <c r="F53" s="7"/>
      <c r="G53" s="7"/>
      <c r="I53" s="7"/>
      <c r="J53" s="7"/>
      <c r="K53" s="7"/>
      <c r="M53" s="7"/>
      <c r="N53" s="7"/>
      <c r="O53" s="7"/>
    </row>
    <row r="54" spans="1:15" hidden="1" outlineLevel="1" x14ac:dyDescent="0.3">
      <c r="A54" s="14"/>
      <c r="B54" s="15"/>
      <c r="C54" s="16">
        <f>SUM(C55:C80)</f>
        <v>10731</v>
      </c>
      <c r="D54" s="17"/>
      <c r="E54" s="18">
        <f>D53-C54</f>
        <v>0</v>
      </c>
    </row>
    <row r="55" spans="1:15" collapsed="1" x14ac:dyDescent="0.3">
      <c r="A55" s="11">
        <v>907</v>
      </c>
      <c r="B55" s="20" t="s">
        <v>22</v>
      </c>
      <c r="C55" s="17">
        <v>5999</v>
      </c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x14ac:dyDescent="0.3">
      <c r="A56" s="11">
        <v>903</v>
      </c>
      <c r="B56" s="20" t="s">
        <v>23</v>
      </c>
      <c r="C56" s="17">
        <v>4047</v>
      </c>
      <c r="D56" s="17"/>
      <c r="E56" s="7"/>
      <c r="F56" s="7"/>
      <c r="G56" s="7"/>
      <c r="I56" s="7"/>
      <c r="J56" s="7"/>
      <c r="K56" s="7"/>
      <c r="M56" s="7"/>
      <c r="N56" s="7"/>
      <c r="O56" s="7"/>
    </row>
    <row r="57" spans="1:15" x14ac:dyDescent="0.3">
      <c r="A57" s="11">
        <v>914</v>
      </c>
      <c r="B57" s="20" t="s">
        <v>24</v>
      </c>
      <c r="C57" s="17">
        <v>400</v>
      </c>
      <c r="D57" s="17"/>
      <c r="E57" s="7"/>
      <c r="F57" s="7"/>
      <c r="G57" s="7"/>
      <c r="I57" s="7"/>
      <c r="J57" s="7"/>
      <c r="K57" s="7"/>
      <c r="M57" s="7"/>
      <c r="N57" s="7"/>
      <c r="O57" s="7"/>
    </row>
    <row r="58" spans="1:15" x14ac:dyDescent="0.3">
      <c r="A58" s="11">
        <v>904</v>
      </c>
      <c r="B58" s="20" t="s">
        <v>25</v>
      </c>
      <c r="C58" s="17">
        <v>285</v>
      </c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t="18.75" hidden="1" customHeight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t="18.75" hidden="1" customHeight="1" x14ac:dyDescent="0.3">
      <c r="A60" s="11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0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1"/>
      <c r="B75" s="20"/>
      <c r="C75" s="17"/>
      <c r="D75" s="17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1"/>
      <c r="B76" s="20"/>
      <c r="C76" s="17"/>
      <c r="D76" s="17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x14ac:dyDescent="0.3">
      <c r="A77" s="11"/>
      <c r="B77" s="20"/>
      <c r="C77" s="17"/>
      <c r="D77" s="17"/>
      <c r="E77" s="7"/>
      <c r="F77" s="7"/>
      <c r="G77" s="7"/>
      <c r="I77" s="7"/>
      <c r="J77" s="7"/>
      <c r="K77" s="7"/>
      <c r="M77" s="7"/>
      <c r="N77" s="7"/>
      <c r="O77" s="7"/>
    </row>
    <row r="78" spans="1:15" hidden="1" x14ac:dyDescent="0.3">
      <c r="A78" s="11"/>
      <c r="B78" s="20"/>
      <c r="C78" s="17"/>
      <c r="D78" s="17"/>
      <c r="E78" s="7"/>
      <c r="F78" s="7"/>
      <c r="G78" s="7"/>
      <c r="I78" s="7"/>
      <c r="J78" s="7"/>
      <c r="K78" s="7"/>
      <c r="M78" s="7"/>
      <c r="N78" s="7"/>
      <c r="O78" s="7"/>
    </row>
    <row r="79" spans="1:15" hidden="1" x14ac:dyDescent="0.3">
      <c r="A79" s="11"/>
      <c r="B79" s="25"/>
      <c r="C79" s="17"/>
      <c r="D79" s="17"/>
      <c r="E79" s="7"/>
      <c r="F79" s="7"/>
      <c r="G79" s="7"/>
      <c r="I79" s="7"/>
      <c r="J79" s="7"/>
      <c r="K79" s="7"/>
      <c r="M79" s="7"/>
      <c r="N79" s="7"/>
      <c r="O79" s="7"/>
    </row>
    <row r="80" spans="1:15" hidden="1" outlineLevel="1" x14ac:dyDescent="0.3">
      <c r="A80" s="7"/>
      <c r="B80" s="26"/>
      <c r="D80" s="3" t="b">
        <f>D4=D5</f>
        <v>1</v>
      </c>
      <c r="E80" s="7"/>
      <c r="F80" s="7"/>
      <c r="G80" s="7"/>
      <c r="I80" s="7"/>
      <c r="J80" s="7"/>
      <c r="K80" s="7"/>
      <c r="M80" s="7"/>
      <c r="N80" s="7"/>
      <c r="O80" s="7"/>
    </row>
    <row r="81" spans="1:15" ht="17.25" customHeight="1" collapsed="1" x14ac:dyDescent="0.3">
      <c r="A81" s="7"/>
      <c r="B81" s="26"/>
      <c r="D81" s="27" t="s">
        <v>26</v>
      </c>
      <c r="E81" s="7"/>
      <c r="F81" s="7"/>
      <c r="G81" s="7"/>
      <c r="I81" s="7"/>
      <c r="J81" s="7"/>
      <c r="K81" s="7"/>
      <c r="M81" s="7"/>
      <c r="N81" s="7"/>
      <c r="O81" s="7"/>
    </row>
    <row r="82" spans="1:15" x14ac:dyDescent="0.3">
      <c r="A82" s="7"/>
      <c r="B82" s="7"/>
      <c r="D82" s="27" t="s">
        <v>26</v>
      </c>
      <c r="E82" s="7"/>
      <c r="F82" s="7"/>
      <c r="G82" s="7"/>
      <c r="I82" s="7"/>
      <c r="J82" s="7"/>
      <c r="K82" s="7"/>
      <c r="M82" s="7"/>
      <c r="N82" s="7"/>
      <c r="O82" s="7"/>
    </row>
    <row r="83" spans="1:15" ht="14.25" customHeight="1" x14ac:dyDescent="0.3">
      <c r="D83" s="27" t="s">
        <v>26</v>
      </c>
    </row>
    <row r="84" spans="1:15" ht="39.75" customHeight="1" x14ac:dyDescent="0.3">
      <c r="A84" s="4">
        <v>2240</v>
      </c>
      <c r="B84" s="5" t="s">
        <v>27</v>
      </c>
      <c r="C84" s="5"/>
      <c r="D84" s="6">
        <f>SUM(D86:D124)</f>
        <v>108755.08</v>
      </c>
      <c r="E84" s="7"/>
      <c r="F84" s="7"/>
      <c r="G84" s="7"/>
      <c r="I84" s="7"/>
      <c r="J84" s="7"/>
      <c r="K84" s="7"/>
      <c r="M84" s="7"/>
      <c r="N84" s="7"/>
      <c r="O84" s="7"/>
    </row>
    <row r="85" spans="1:15" hidden="1" outlineLevel="1" x14ac:dyDescent="0.3">
      <c r="A85" s="28">
        <v>2240</v>
      </c>
      <c r="B85" s="28"/>
      <c r="C85" s="9"/>
      <c r="D85" s="9">
        <f>Ліцей9!I14</f>
        <v>108755.08</v>
      </c>
      <c r="E85" s="10" t="b">
        <f>D85=D84</f>
        <v>1</v>
      </c>
    </row>
    <row r="86" spans="1:15" collapsed="1" x14ac:dyDescent="0.3">
      <c r="A86" s="14">
        <v>2240.1</v>
      </c>
      <c r="B86" s="12" t="s">
        <v>28</v>
      </c>
      <c r="C86" s="12"/>
      <c r="D86" s="13">
        <v>22635.8</v>
      </c>
    </row>
    <row r="87" spans="1:15" hidden="1" x14ac:dyDescent="0.3">
      <c r="A87" s="14">
        <v>2240.1999999999998</v>
      </c>
      <c r="B87" s="22" t="s">
        <v>29</v>
      </c>
      <c r="C87" s="23"/>
      <c r="D87" s="13"/>
    </row>
    <row r="88" spans="1:15" x14ac:dyDescent="0.3">
      <c r="A88" s="14">
        <v>2240.3000000000002</v>
      </c>
      <c r="B88" s="22" t="s">
        <v>30</v>
      </c>
      <c r="C88" s="23"/>
      <c r="D88" s="13">
        <v>736.56</v>
      </c>
    </row>
    <row r="89" spans="1:15" hidden="1" outlineLevel="1" x14ac:dyDescent="0.3">
      <c r="A89" s="14"/>
      <c r="B89" s="15"/>
      <c r="C89" s="16">
        <f>SUM(C90:C96)</f>
        <v>736.56</v>
      </c>
      <c r="D89" s="17"/>
      <c r="E89" s="18">
        <f>D88-C89</f>
        <v>0</v>
      </c>
    </row>
    <row r="90" spans="1:15" collapsed="1" x14ac:dyDescent="0.3">
      <c r="A90" s="14">
        <v>301</v>
      </c>
      <c r="B90" s="20" t="s">
        <v>31</v>
      </c>
      <c r="C90" s="17">
        <v>736.56</v>
      </c>
      <c r="D90" s="17"/>
    </row>
    <row r="91" spans="1:15" hidden="1" x14ac:dyDescent="0.3">
      <c r="A91" s="14"/>
      <c r="B91" s="20"/>
      <c r="C91" s="17"/>
      <c r="D91" s="17"/>
    </row>
    <row r="92" spans="1:15" hidden="1" x14ac:dyDescent="0.3">
      <c r="A92" s="14"/>
      <c r="B92" s="20"/>
      <c r="C92" s="17"/>
      <c r="D92" s="17"/>
    </row>
    <row r="93" spans="1:15" hidden="1" x14ac:dyDescent="0.3">
      <c r="A93" s="14"/>
      <c r="B93" s="20"/>
      <c r="C93" s="17"/>
      <c r="D93" s="17"/>
    </row>
    <row r="94" spans="1:15" hidden="1" x14ac:dyDescent="0.3">
      <c r="A94" s="14"/>
      <c r="B94" s="20"/>
      <c r="C94" s="17"/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14"/>
      <c r="C96" s="17"/>
      <c r="D96" s="17"/>
    </row>
    <row r="97" spans="1:15" hidden="1" x14ac:dyDescent="0.3">
      <c r="A97" s="14">
        <v>2240.4</v>
      </c>
      <c r="B97" s="22" t="s">
        <v>32</v>
      </c>
      <c r="C97" s="23"/>
      <c r="D97" s="13"/>
    </row>
    <row r="98" spans="1:15" x14ac:dyDescent="0.3">
      <c r="A98" s="14">
        <v>2240.5</v>
      </c>
      <c r="B98" s="22" t="s">
        <v>33</v>
      </c>
      <c r="C98" s="23"/>
      <c r="D98" s="13">
        <v>2272</v>
      </c>
    </row>
    <row r="99" spans="1:15" hidden="1" outlineLevel="1" x14ac:dyDescent="0.3">
      <c r="A99" s="14"/>
      <c r="B99" s="15"/>
      <c r="C99" s="16">
        <f>SUM(C100:C107)</f>
        <v>2272</v>
      </c>
      <c r="D99" s="17"/>
      <c r="E99" s="18">
        <f>D98-C99</f>
        <v>0</v>
      </c>
    </row>
    <row r="100" spans="1:15" ht="17.25" customHeight="1" collapsed="1" x14ac:dyDescent="0.3">
      <c r="A100" s="14">
        <v>502</v>
      </c>
      <c r="B100" s="25" t="s">
        <v>34</v>
      </c>
      <c r="C100" s="17">
        <v>2272</v>
      </c>
      <c r="D100" s="17"/>
    </row>
    <row r="101" spans="1:15" ht="17.25" hidden="1" customHeight="1" x14ac:dyDescent="0.3">
      <c r="A101" s="14"/>
      <c r="B101" s="25"/>
      <c r="C101" s="17"/>
      <c r="D101" s="17"/>
    </row>
    <row r="102" spans="1:15" hidden="1" x14ac:dyDescent="0.3">
      <c r="A102" s="14"/>
      <c r="B102" s="25"/>
      <c r="C102" s="17"/>
      <c r="D102" s="17"/>
    </row>
    <row r="103" spans="1:15" hidden="1" x14ac:dyDescent="0.3">
      <c r="A103" s="14"/>
      <c r="B103" s="25"/>
      <c r="C103" s="17"/>
      <c r="D103" s="17"/>
    </row>
    <row r="104" spans="1:15" hidden="1" x14ac:dyDescent="0.3">
      <c r="A104" s="14"/>
      <c r="B104" s="25"/>
      <c r="C104" s="29"/>
      <c r="D104" s="17"/>
    </row>
    <row r="105" spans="1:15" hidden="1" x14ac:dyDescent="0.3">
      <c r="A105" s="14"/>
      <c r="B105" s="20"/>
      <c r="C105" s="17"/>
      <c r="D105" s="17"/>
    </row>
    <row r="106" spans="1:15" hidden="1" x14ac:dyDescent="0.3">
      <c r="A106" s="14"/>
      <c r="B106" s="20"/>
      <c r="C106" s="17"/>
      <c r="D106" s="17"/>
    </row>
    <row r="107" spans="1:15" hidden="1" x14ac:dyDescent="0.3">
      <c r="A107" s="14"/>
      <c r="B107" s="20"/>
      <c r="C107" s="17"/>
      <c r="D107" s="17"/>
    </row>
    <row r="108" spans="1:15" hidden="1" x14ac:dyDescent="0.3">
      <c r="A108" s="14">
        <v>2240.6</v>
      </c>
      <c r="B108" s="22" t="s">
        <v>35</v>
      </c>
      <c r="C108" s="23"/>
      <c r="D108" s="13"/>
    </row>
    <row r="109" spans="1:15" hidden="1" x14ac:dyDescent="0.3">
      <c r="A109" s="14">
        <v>2240.6999999999998</v>
      </c>
      <c r="B109" s="22" t="s">
        <v>36</v>
      </c>
      <c r="C109" s="23"/>
      <c r="D109" s="13"/>
    </row>
    <row r="110" spans="1:15" hidden="1" outlineLevel="1" x14ac:dyDescent="0.3">
      <c r="A110" s="14"/>
      <c r="B110" s="15"/>
      <c r="C110" s="16">
        <f>SUM(C111:C114)</f>
        <v>0</v>
      </c>
      <c r="D110" s="17"/>
      <c r="E110" s="18">
        <f>D109-C110</f>
        <v>0</v>
      </c>
    </row>
    <row r="111" spans="1:15" hidden="1" collapsed="1" x14ac:dyDescent="0.3">
      <c r="A111" s="11"/>
      <c r="B111" s="20"/>
      <c r="C111" s="17"/>
      <c r="D111" s="17"/>
      <c r="E111" s="7"/>
      <c r="F111" s="7"/>
      <c r="G111" s="7"/>
      <c r="I111" s="7"/>
      <c r="J111" s="7"/>
      <c r="K111" s="7"/>
      <c r="M111" s="7"/>
      <c r="N111" s="7"/>
      <c r="O111" s="7"/>
    </row>
    <row r="112" spans="1:15" hidden="1" x14ac:dyDescent="0.3">
      <c r="A112" s="11"/>
      <c r="B112" s="20"/>
      <c r="C112" s="17"/>
      <c r="D112" s="17"/>
      <c r="E112" s="7"/>
      <c r="F112" s="7"/>
      <c r="G112" s="7"/>
      <c r="I112" s="7"/>
      <c r="J112" s="7"/>
      <c r="K112" s="7"/>
      <c r="M112" s="7"/>
      <c r="N112" s="7"/>
      <c r="O112" s="7"/>
    </row>
    <row r="113" spans="1:15" hidden="1" x14ac:dyDescent="0.3">
      <c r="A113" s="11"/>
      <c r="B113" s="20"/>
      <c r="C113" s="17"/>
      <c r="D113" s="17"/>
      <c r="E113" s="7"/>
      <c r="F113" s="7"/>
      <c r="G113" s="7"/>
      <c r="I113" s="7"/>
      <c r="J113" s="7"/>
      <c r="K113" s="7"/>
      <c r="M113" s="7"/>
      <c r="N113" s="7"/>
      <c r="O113" s="7"/>
    </row>
    <row r="114" spans="1:15" hidden="1" x14ac:dyDescent="0.3">
      <c r="A114" s="11"/>
      <c r="B114" s="21"/>
      <c r="C114" s="17"/>
      <c r="D114" s="17"/>
      <c r="E114" s="7"/>
      <c r="F114" s="7"/>
      <c r="G114" s="7"/>
      <c r="I114" s="7"/>
      <c r="J114" s="7"/>
      <c r="K114" s="7"/>
      <c r="M114" s="7"/>
      <c r="N114" s="7"/>
      <c r="O114" s="7"/>
    </row>
    <row r="115" spans="1:15" hidden="1" x14ac:dyDescent="0.3">
      <c r="A115" s="14">
        <v>2240.8000000000002</v>
      </c>
      <c r="B115" s="22" t="s">
        <v>37</v>
      </c>
      <c r="C115" s="23"/>
      <c r="D115" s="13"/>
    </row>
    <row r="116" spans="1:15" hidden="1" x14ac:dyDescent="0.3">
      <c r="A116" s="14">
        <v>2240.9</v>
      </c>
      <c r="B116" s="22" t="s">
        <v>38</v>
      </c>
      <c r="C116" s="23"/>
      <c r="D116" s="13"/>
    </row>
    <row r="117" spans="1:15" hidden="1" x14ac:dyDescent="0.3">
      <c r="A117" s="14">
        <v>2241.1</v>
      </c>
      <c r="B117" s="22" t="s">
        <v>39</v>
      </c>
      <c r="C117" s="23"/>
      <c r="D117" s="13"/>
    </row>
    <row r="118" spans="1:15" hidden="1" x14ac:dyDescent="0.3">
      <c r="A118" s="14">
        <v>2241.1999999999998</v>
      </c>
      <c r="B118" s="22" t="s">
        <v>40</v>
      </c>
      <c r="C118" s="23"/>
      <c r="D118" s="13"/>
    </row>
    <row r="119" spans="1:15" x14ac:dyDescent="0.3">
      <c r="A119" s="14">
        <v>2241.3000000000002</v>
      </c>
      <c r="B119" s="22" t="s">
        <v>41</v>
      </c>
      <c r="C119" s="23"/>
      <c r="D119" s="13">
        <v>1770</v>
      </c>
    </row>
    <row r="120" spans="1:15" hidden="1" x14ac:dyDescent="0.3">
      <c r="A120" s="14">
        <v>2241.4</v>
      </c>
      <c r="B120" s="22" t="s">
        <v>42</v>
      </c>
      <c r="C120" s="23"/>
      <c r="D120" s="13"/>
    </row>
    <row r="121" spans="1:15" hidden="1" x14ac:dyDescent="0.3">
      <c r="A121" s="14">
        <v>2241.5</v>
      </c>
      <c r="B121" s="22" t="s">
        <v>43</v>
      </c>
      <c r="C121" s="23"/>
      <c r="D121" s="13"/>
    </row>
    <row r="122" spans="1:15" ht="38.25" hidden="1" customHeight="1" x14ac:dyDescent="0.3">
      <c r="A122" s="14">
        <v>2241.6</v>
      </c>
      <c r="B122" s="30" t="s">
        <v>44</v>
      </c>
      <c r="C122" s="23"/>
      <c r="D122" s="13"/>
    </row>
    <row r="123" spans="1:15" ht="23.25" customHeight="1" x14ac:dyDescent="0.3">
      <c r="A123" s="14">
        <v>2241.6999999999998</v>
      </c>
      <c r="B123" s="22" t="s">
        <v>45</v>
      </c>
      <c r="C123" s="23"/>
      <c r="D123" s="13">
        <v>4218.7700000000004</v>
      </c>
    </row>
    <row r="124" spans="1:15" x14ac:dyDescent="0.3">
      <c r="A124" s="14">
        <v>2241.9</v>
      </c>
      <c r="B124" s="12" t="s">
        <v>46</v>
      </c>
      <c r="C124" s="12"/>
      <c r="D124" s="13">
        <v>77121.95</v>
      </c>
    </row>
    <row r="125" spans="1:15" hidden="1" outlineLevel="1" x14ac:dyDescent="0.3">
      <c r="A125" s="14"/>
      <c r="B125" s="15"/>
      <c r="C125" s="16">
        <f>SUM(C126:C137)</f>
        <v>77121.95</v>
      </c>
      <c r="D125" s="31"/>
      <c r="E125" s="18">
        <f>D124-C125</f>
        <v>0</v>
      </c>
    </row>
    <row r="126" spans="1:15" collapsed="1" x14ac:dyDescent="0.3">
      <c r="A126" s="14">
        <v>902</v>
      </c>
      <c r="B126" s="32" t="s">
        <v>47</v>
      </c>
      <c r="C126" s="17">
        <f>200+100+100+100+100</f>
        <v>600</v>
      </c>
      <c r="D126" s="17"/>
    </row>
    <row r="127" spans="1:15" x14ac:dyDescent="0.3">
      <c r="A127" s="14">
        <v>907</v>
      </c>
      <c r="B127" s="32" t="s">
        <v>48</v>
      </c>
      <c r="C127" s="17">
        <f>1006.33+544.06</f>
        <v>1550.3899999999999</v>
      </c>
      <c r="D127" s="17"/>
    </row>
    <row r="128" spans="1:15" x14ac:dyDescent="0.3">
      <c r="A128" s="14">
        <v>908</v>
      </c>
      <c r="B128" s="32" t="s">
        <v>49</v>
      </c>
      <c r="C128" s="17">
        <f>241+254.5+254.5+254.5</f>
        <v>1004.5</v>
      </c>
      <c r="D128" s="17"/>
    </row>
    <row r="129" spans="1:4" x14ac:dyDescent="0.3">
      <c r="A129" s="14">
        <v>915</v>
      </c>
      <c r="B129" s="25" t="s">
        <v>50</v>
      </c>
      <c r="C129" s="3">
        <v>500</v>
      </c>
      <c r="D129" s="17"/>
    </row>
    <row r="130" spans="1:4" x14ac:dyDescent="0.3">
      <c r="A130" s="14">
        <v>916</v>
      </c>
      <c r="B130" s="25" t="s">
        <v>51</v>
      </c>
      <c r="C130" s="17">
        <v>5674.08</v>
      </c>
      <c r="D130" s="17"/>
    </row>
    <row r="131" spans="1:4" x14ac:dyDescent="0.3">
      <c r="A131" s="14">
        <v>917</v>
      </c>
      <c r="B131" s="25" t="s">
        <v>52</v>
      </c>
      <c r="C131" s="17">
        <v>63256.62</v>
      </c>
      <c r="D131" s="17"/>
    </row>
    <row r="132" spans="1:4" x14ac:dyDescent="0.3">
      <c r="A132" s="14">
        <v>909</v>
      </c>
      <c r="B132" s="25" t="s">
        <v>53</v>
      </c>
      <c r="C132" s="17">
        <v>900</v>
      </c>
      <c r="D132" s="17"/>
    </row>
    <row r="133" spans="1:4" x14ac:dyDescent="0.3">
      <c r="A133" s="14">
        <v>918</v>
      </c>
      <c r="B133" s="25" t="s">
        <v>54</v>
      </c>
      <c r="C133" s="17">
        <v>1000</v>
      </c>
      <c r="D133" s="17"/>
    </row>
    <row r="134" spans="1:4" x14ac:dyDescent="0.3">
      <c r="A134" s="14">
        <v>919</v>
      </c>
      <c r="B134" s="32" t="s">
        <v>55</v>
      </c>
      <c r="C134" s="17">
        <v>2636.36</v>
      </c>
      <c r="D134" s="17"/>
    </row>
    <row r="135" spans="1:4" hidden="1" x14ac:dyDescent="0.3">
      <c r="A135" s="14"/>
      <c r="B135" s="25"/>
      <c r="C135" s="17"/>
      <c r="D135" s="17"/>
    </row>
    <row r="136" spans="1:4" hidden="1" x14ac:dyDescent="0.3">
      <c r="A136" s="14"/>
      <c r="B136" s="25"/>
      <c r="C136" s="17"/>
      <c r="D136" s="17"/>
    </row>
    <row r="137" spans="1:4" hidden="1" x14ac:dyDescent="0.3">
      <c r="A137" s="14"/>
      <c r="B137" s="25"/>
      <c r="C137" s="17"/>
      <c r="D137" s="17"/>
    </row>
    <row r="138" spans="1:4" hidden="1" outlineLevel="1" x14ac:dyDescent="0.3">
      <c r="B138" s="33"/>
      <c r="D138" s="3" t="b">
        <f>D84=D85</f>
        <v>1</v>
      </c>
    </row>
    <row r="139" spans="1:4" hidden="1" collapsed="1" x14ac:dyDescent="0.3">
      <c r="B139" s="33"/>
    </row>
  </sheetData>
  <sheetProtection sheet="1" objects="1" scenarios="1"/>
  <mergeCells count="31">
    <mergeCell ref="B124:C124"/>
    <mergeCell ref="B118:C118"/>
    <mergeCell ref="B119:C119"/>
    <mergeCell ref="B120:C120"/>
    <mergeCell ref="B121:C121"/>
    <mergeCell ref="B122:C122"/>
    <mergeCell ref="B123:C123"/>
    <mergeCell ref="B98:C98"/>
    <mergeCell ref="B108:C108"/>
    <mergeCell ref="B109:C109"/>
    <mergeCell ref="B115:C115"/>
    <mergeCell ref="B116:C116"/>
    <mergeCell ref="B117:C117"/>
    <mergeCell ref="B53:C53"/>
    <mergeCell ref="B84:C84"/>
    <mergeCell ref="B86:C86"/>
    <mergeCell ref="B87:C87"/>
    <mergeCell ref="B88:C88"/>
    <mergeCell ref="B97:C97"/>
    <mergeCell ref="B20:C20"/>
    <mergeCell ref="B21:C21"/>
    <mergeCell ref="B34:C34"/>
    <mergeCell ref="B35:C35"/>
    <mergeCell ref="B41:C41"/>
    <mergeCell ref="B47:C4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3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2023-07-20T08:28:02Z</dcterms:created>
  <dcterms:modified xsi:type="dcterms:W3CDTF">2023-07-20T08:28:04Z</dcterms:modified>
</cp:coreProperties>
</file>