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02F1DA67-60AC-4322-A191-D04382756EE7}" xr6:coauthVersionLast="36" xr6:coauthVersionMax="36" xr10:uidLastSave="{00000000-0000-0000-0000-000000000000}"/>
  <bookViews>
    <workbookView xWindow="0" yWindow="0" windowWidth="28800" windowHeight="12225" xr2:uid="{858154F7-794B-4F26-8CB6-A1F92928D84C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I23" i="3"/>
  <c r="H23" i="3"/>
  <c r="F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J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F9" i="3"/>
  <c r="BC9" i="3"/>
  <c r="AZ9" i="3"/>
  <c r="AW9" i="3"/>
  <c r="AW27" i="3" s="1"/>
  <c r="AT9" i="3"/>
  <c r="AQ9" i="3"/>
  <c r="AQ27" i="3" s="1"/>
  <c r="AN9" i="3"/>
  <c r="AK9" i="3"/>
  <c r="AK27" i="3" s="1"/>
  <c r="AH9" i="3"/>
  <c r="AE9" i="3"/>
  <c r="AE27" i="3" s="1"/>
  <c r="AB9" i="3"/>
  <c r="Y9" i="3"/>
  <c r="Y27" i="3" s="1"/>
  <c r="V9" i="3"/>
  <c r="S9" i="3"/>
  <c r="S27" i="3" s="1"/>
  <c r="P9" i="3"/>
  <c r="M9" i="3"/>
  <c r="I9" i="3"/>
  <c r="I27" i="3" s="1"/>
  <c r="H9" i="3"/>
  <c r="C135" i="2"/>
  <c r="C131" i="2"/>
  <c r="C130" i="2"/>
  <c r="C125" i="2" s="1"/>
  <c r="E125" i="2" s="1"/>
  <c r="C129" i="2"/>
  <c r="C128" i="2"/>
  <c r="C126" i="2"/>
  <c r="D119" i="2"/>
  <c r="C110" i="2"/>
  <c r="E110" i="2" s="1"/>
  <c r="C99" i="2"/>
  <c r="E99" i="2" s="1"/>
  <c r="C89" i="2"/>
  <c r="E89" i="2" s="1"/>
  <c r="D86" i="2"/>
  <c r="D84" i="2"/>
  <c r="C54" i="2"/>
  <c r="E54" i="2" s="1"/>
  <c r="C48" i="2"/>
  <c r="E48" i="2" s="1"/>
  <c r="C42" i="2"/>
  <c r="E42" i="2" s="1"/>
  <c r="C36" i="2"/>
  <c r="E36" i="2" s="1"/>
  <c r="C29" i="2"/>
  <c r="C27" i="2"/>
  <c r="C22" i="2" s="1"/>
  <c r="E22" i="2" s="1"/>
  <c r="C26" i="2"/>
  <c r="C25" i="2"/>
  <c r="C24" i="2"/>
  <c r="C9" i="2"/>
  <c r="C8" i="2"/>
  <c r="E8" i="2" s="1"/>
  <c r="D6" i="2"/>
  <c r="D4" i="2"/>
  <c r="D80" i="2" s="1"/>
  <c r="E4" i="2" l="1"/>
  <c r="E5" i="2"/>
  <c r="E85" i="2"/>
  <c r="D142" i="2"/>
  <c r="E84" i="2"/>
  <c r="J10" i="3"/>
  <c r="E15" i="3"/>
  <c r="V27" i="3"/>
  <c r="AH27" i="3"/>
  <c r="BF27" i="3"/>
  <c r="M11" i="3"/>
  <c r="J21" i="3"/>
  <c r="H11" i="3"/>
  <c r="E19" i="3"/>
  <c r="BC27" i="3"/>
  <c r="E17" i="3"/>
  <c r="G17" i="3" s="1"/>
  <c r="AT27" i="3"/>
  <c r="G10" i="3"/>
  <c r="G12" i="3"/>
  <c r="G15" i="3"/>
  <c r="J18" i="3"/>
  <c r="E18" i="3"/>
  <c r="G18" i="3" s="1"/>
  <c r="G23" i="3"/>
  <c r="G25" i="3"/>
  <c r="P27" i="3"/>
  <c r="AB27" i="3"/>
  <c r="AN27" i="3"/>
  <c r="AZ27" i="3"/>
  <c r="J11" i="3"/>
  <c r="E11" i="3"/>
  <c r="G11" i="3" s="1"/>
  <c r="J12" i="3"/>
  <c r="J16" i="3"/>
  <c r="E16" i="3"/>
  <c r="G16" i="3" s="1"/>
  <c r="G21" i="3"/>
  <c r="J20" i="3"/>
  <c r="E20" i="3"/>
  <c r="G20" i="3" s="1"/>
  <c r="J9" i="3"/>
  <c r="E9" i="3"/>
  <c r="M13" i="3"/>
  <c r="M27" i="3" s="1"/>
  <c r="H13" i="3"/>
  <c r="H27" i="3" s="1"/>
  <c r="J14" i="3"/>
  <c r="E14" i="3"/>
  <c r="G14" i="3" s="1"/>
  <c r="G19" i="3"/>
  <c r="J22" i="3"/>
  <c r="E22" i="3"/>
  <c r="G22" i="3" s="1"/>
  <c r="J24" i="3"/>
  <c r="E24" i="3"/>
  <c r="G24" i="3" s="1"/>
  <c r="J26" i="3"/>
  <c r="E26" i="3"/>
  <c r="G26" i="3" s="1"/>
  <c r="F9" i="3"/>
  <c r="F27" i="3" s="1"/>
  <c r="J13" i="3" l="1"/>
  <c r="E13" i="3"/>
  <c r="G13" i="3" s="1"/>
  <c r="G9" i="3"/>
  <c r="J27" i="3"/>
  <c r="G27" i="3" l="1"/>
  <c r="E27" i="3"/>
</calcChain>
</file>

<file path=xl/sharedStrings.xml><?xml version="1.0" encoding="utf-8"?>
<sst xmlns="http://schemas.openxmlformats.org/spreadsheetml/2006/main" count="168" uniqueCount="113">
  <si>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</si>
  <si>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</si>
  <si>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</si>
  <si>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</si>
  <si>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</si>
  <si>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</si>
  <si>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</si>
  <si>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</si>
  <si>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</si>
  <si>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</si>
  <si>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</si>
  <si>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металоконструкція / 02.2024</t>
  </si>
  <si>
    <t>сантехніка / 04,07.2024</t>
  </si>
  <si>
    <t>ел.тов. / 04,08.2024</t>
  </si>
  <si>
    <t>госп.тов. / 04,07,09.2024</t>
  </si>
  <si>
    <t>фарба, емаль / 06,09.2024</t>
  </si>
  <si>
    <t>емульсія / 06.2024</t>
  </si>
  <si>
    <t>шпалери клей / 06.2024</t>
  </si>
  <si>
    <t>лак / 09.2024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</si>
  <si>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</si>
  <si>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</si>
  <si>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</si>
  <si>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</si>
  <si>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</si>
  <si>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</si>
  <si>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</si>
  <si>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інвентар / 28.2024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</si>
  <si>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</si>
  <si>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</si>
  <si>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</si>
  <si>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</si>
  <si>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</si>
  <si>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</si>
  <si>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</si>
  <si>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</si>
  <si>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</si>
  <si>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</si>
  <si>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</si>
  <si>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</si>
  <si>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оргтехніки / 07.2024</t>
  </si>
  <si>
    <t>пот.рем.ел.пров. каб.фізики / 07.2024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</si>
  <si>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</si>
  <si>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</si>
  <si>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</si>
  <si>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</si>
  <si>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</si>
  <si>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</si>
  <si>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</si>
  <si>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</si>
  <si>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</si>
  <si>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</si>
  <si>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</si>
  <si>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</si>
  <si>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</si>
  <si>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</si>
  <si>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</si>
  <si>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централізована охорона з реагуванням наряду поліції охорони / 02,03,04,05,06,07,08,09.2024</t>
  </si>
  <si>
    <t>тех. підтримка веб.рес. / 03,05.2024</t>
  </si>
  <si>
    <t>дослідж. змивів та проб питн. води / 03,05,08.2024</t>
  </si>
  <si>
    <t>Технічна інвентаризація будівель, внесення відомостей до ЄДБССБ / 03.2024</t>
  </si>
  <si>
    <t>КУРС: Школа (програмне забезпеч.) / 04.2024</t>
  </si>
  <si>
    <t>навчання з підготовки  населення до національного спротиву / 07.2024</t>
  </si>
  <si>
    <t>запрвка картр / 07.2024</t>
  </si>
  <si>
    <t>регенерація картр / 07.2024</t>
  </si>
  <si>
    <t>промивка системи опалення / 08.2024</t>
  </si>
  <si>
    <t>послуги автопідйомника / 09.2024</t>
  </si>
  <si>
    <t>тех.діагн. вогнегас. / 09.2024</t>
  </si>
  <si>
    <t>\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</si>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</sst>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DE544447-874A-4ED9-A100-C6A0E9E44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EED0-5A4B-4188-A667-3C8178D5F465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customWidth="1"/>
    <col min="21" max="22" width="21.140625" style="142" customWidth="1"/>
    <col min="23" max="23" width="21.5703125" style="96" customWidth="1"/>
    <col min="24" max="25" width="21.140625" style="142" customWidth="1"/>
    <col min="26" max="26" width="21.5703125" style="96" customWidth="1"/>
    <col min="27" max="28" width="21.140625" style="142" customWidth="1"/>
    <col min="29" max="29" width="21.5703125" style="96" hidden="1" customWidth="1"/>
    <col min="30" max="31" width="21.140625" style="142" hidden="1" customWidth="1"/>
    <col min="32" max="32" width="18.140625" style="96" customWidth="1"/>
    <col min="33" max="34" width="17.85546875" style="142" customWidth="1"/>
    <col min="35" max="35" width="20.5703125" style="142" customWidth="1"/>
    <col min="36" max="37" width="22.7109375" style="142" customWidth="1"/>
    <col min="38" max="38" width="21.140625" style="96" hidden="1" customWidth="1"/>
    <col min="39" max="40" width="20.85546875" style="142" hidden="1" customWidth="1"/>
    <col min="41" max="41" width="21.5703125" style="96" customWidth="1"/>
    <col min="42" max="43" width="21.140625" style="142" customWidth="1"/>
    <col min="44" max="44" width="21.5703125" style="96" customWidth="1"/>
    <col min="45" max="46" width="21.140625" style="142" customWidth="1"/>
    <col min="47" max="47" width="21.5703125" style="96" customWidth="1"/>
    <col min="48" max="49" width="21.140625" style="142" customWidth="1"/>
    <col min="50" max="50" width="21.5703125" style="96" customWidth="1"/>
    <col min="51" max="52" width="21.140625" style="142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I1" s="38"/>
      <c r="AJ1" s="39"/>
      <c r="AK1" s="39"/>
      <c r="AM1" s="38"/>
      <c r="AN1" s="38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G1" s="38"/>
      <c r="BH1" s="39"/>
      <c r="BJ1" s="38"/>
      <c r="BK1" s="38"/>
      <c r="BL1" s="39"/>
    </row>
    <row r="2" spans="1:65" s="40" customFormat="1" ht="12.75" customHeight="1" x14ac:dyDescent="0.35">
      <c r="A2" s="36"/>
      <c r="B2" s="41" t="s">
        <v>68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6"/>
      <c r="B4" s="42" t="s">
        <v>69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70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71</v>
      </c>
      <c r="B6" s="47" t="s">
        <v>72</v>
      </c>
      <c r="C6" s="48" t="s">
        <v>73</v>
      </c>
      <c r="D6" s="49"/>
      <c r="E6" s="50" t="s">
        <v>74</v>
      </c>
      <c r="F6" s="51"/>
      <c r="G6" s="52"/>
      <c r="H6" s="50" t="s">
        <v>75</v>
      </c>
      <c r="I6" s="51"/>
      <c r="J6" s="52"/>
      <c r="K6" s="53" t="s">
        <v>76</v>
      </c>
      <c r="L6" s="54"/>
      <c r="M6" s="55"/>
      <c r="N6" s="53" t="s">
        <v>77</v>
      </c>
      <c r="O6" s="54"/>
      <c r="P6" s="55"/>
      <c r="Q6" s="53" t="s">
        <v>78</v>
      </c>
      <c r="R6" s="54"/>
      <c r="S6" s="55"/>
      <c r="T6" s="53" t="s">
        <v>79</v>
      </c>
      <c r="U6" s="54"/>
      <c r="V6" s="55"/>
      <c r="W6" s="53" t="s">
        <v>80</v>
      </c>
      <c r="X6" s="54"/>
      <c r="Y6" s="55"/>
      <c r="Z6" s="53" t="s">
        <v>81</v>
      </c>
      <c r="AA6" s="54"/>
      <c r="AB6" s="55"/>
      <c r="AC6" s="53" t="s">
        <v>82</v>
      </c>
      <c r="AD6" s="54"/>
      <c r="AE6" s="55"/>
      <c r="AF6" s="53" t="s">
        <v>83</v>
      </c>
      <c r="AG6" s="54"/>
      <c r="AH6" s="55"/>
      <c r="AI6" s="54" t="s">
        <v>84</v>
      </c>
      <c r="AJ6" s="54"/>
      <c r="AK6" s="55"/>
      <c r="AL6" s="53" t="s">
        <v>85</v>
      </c>
      <c r="AM6" s="54"/>
      <c r="AN6" s="55"/>
      <c r="AO6" s="53" t="s">
        <v>86</v>
      </c>
      <c r="AP6" s="54"/>
      <c r="AQ6" s="55"/>
      <c r="AR6" s="53" t="s">
        <v>87</v>
      </c>
      <c r="AS6" s="54"/>
      <c r="AT6" s="55"/>
      <c r="AU6" s="53" t="s">
        <v>88</v>
      </c>
      <c r="AV6" s="54"/>
      <c r="AW6" s="55"/>
      <c r="AX6" s="53" t="s">
        <v>89</v>
      </c>
      <c r="AY6" s="54"/>
      <c r="AZ6" s="55"/>
      <c r="BA6" s="56" t="s">
        <v>90</v>
      </c>
      <c r="BB6" s="57"/>
      <c r="BC6" s="58"/>
      <c r="BD6" s="56" t="s">
        <v>91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92</v>
      </c>
      <c r="F7" s="64" t="s">
        <v>93</v>
      </c>
      <c r="G7" s="65" t="s">
        <v>94</v>
      </c>
      <c r="H7" s="63" t="s">
        <v>92</v>
      </c>
      <c r="I7" s="64" t="s">
        <v>93</v>
      </c>
      <c r="J7" s="65" t="s">
        <v>94</v>
      </c>
      <c r="K7" s="66" t="s">
        <v>92</v>
      </c>
      <c r="L7" s="67" t="s">
        <v>93</v>
      </c>
      <c r="M7" s="68" t="s">
        <v>94</v>
      </c>
      <c r="N7" s="66" t="s">
        <v>92</v>
      </c>
      <c r="O7" s="67" t="s">
        <v>93</v>
      </c>
      <c r="P7" s="68" t="s">
        <v>94</v>
      </c>
      <c r="Q7" s="66" t="s">
        <v>92</v>
      </c>
      <c r="R7" s="67" t="s">
        <v>93</v>
      </c>
      <c r="S7" s="68" t="s">
        <v>94</v>
      </c>
      <c r="T7" s="66" t="s">
        <v>92</v>
      </c>
      <c r="U7" s="67" t="s">
        <v>93</v>
      </c>
      <c r="V7" s="68" t="s">
        <v>94</v>
      </c>
      <c r="W7" s="66" t="s">
        <v>92</v>
      </c>
      <c r="X7" s="67" t="s">
        <v>93</v>
      </c>
      <c r="Y7" s="68" t="s">
        <v>94</v>
      </c>
      <c r="Z7" s="66" t="s">
        <v>92</v>
      </c>
      <c r="AA7" s="67" t="s">
        <v>93</v>
      </c>
      <c r="AB7" s="68" t="s">
        <v>94</v>
      </c>
      <c r="AC7" s="66" t="s">
        <v>92</v>
      </c>
      <c r="AD7" s="67" t="s">
        <v>93</v>
      </c>
      <c r="AE7" s="68" t="s">
        <v>94</v>
      </c>
      <c r="AF7" s="66" t="s">
        <v>92</v>
      </c>
      <c r="AG7" s="67" t="s">
        <v>93</v>
      </c>
      <c r="AH7" s="68" t="s">
        <v>94</v>
      </c>
      <c r="AI7" s="66" t="s">
        <v>92</v>
      </c>
      <c r="AJ7" s="67" t="s">
        <v>93</v>
      </c>
      <c r="AK7" s="68" t="s">
        <v>94</v>
      </c>
      <c r="AL7" s="66" t="s">
        <v>92</v>
      </c>
      <c r="AM7" s="67" t="s">
        <v>93</v>
      </c>
      <c r="AN7" s="68" t="s">
        <v>94</v>
      </c>
      <c r="AO7" s="66" t="s">
        <v>92</v>
      </c>
      <c r="AP7" s="67" t="s">
        <v>93</v>
      </c>
      <c r="AQ7" s="68" t="s">
        <v>94</v>
      </c>
      <c r="AR7" s="66" t="s">
        <v>92</v>
      </c>
      <c r="AS7" s="67" t="s">
        <v>93</v>
      </c>
      <c r="AT7" s="68" t="s">
        <v>94</v>
      </c>
      <c r="AU7" s="66" t="s">
        <v>92</v>
      </c>
      <c r="AV7" s="67" t="s">
        <v>93</v>
      </c>
      <c r="AW7" s="68" t="s">
        <v>94</v>
      </c>
      <c r="AX7" s="66" t="s">
        <v>92</v>
      </c>
      <c r="AY7" s="67" t="s">
        <v>93</v>
      </c>
      <c r="AZ7" s="68" t="s">
        <v>94</v>
      </c>
      <c r="BA7" s="66" t="s">
        <v>92</v>
      </c>
      <c r="BB7" s="67" t="s">
        <v>93</v>
      </c>
      <c r="BC7" s="68" t="s">
        <v>94</v>
      </c>
      <c r="BD7" s="66" t="s">
        <v>92</v>
      </c>
      <c r="BE7" s="67" t="s">
        <v>93</v>
      </c>
      <c r="BF7" s="68" t="s">
        <v>94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112</v>
      </c>
      <c r="B9" s="135">
        <v>2111</v>
      </c>
      <c r="C9" s="84" t="s">
        <v>95</v>
      </c>
      <c r="D9" s="136"/>
      <c r="E9" s="85">
        <f t="shared" ref="E9:F26" si="0">H9+AF9+AI9+AL9+AU9+AX9+AO9+AR9+BA9+BD9</f>
        <v>10300305.4</v>
      </c>
      <c r="F9" s="86">
        <f t="shared" si="0"/>
        <v>6963641.5399999991</v>
      </c>
      <c r="G9" s="137">
        <f>E9-F9</f>
        <v>3336663.8600000013</v>
      </c>
      <c r="H9" s="88">
        <f>K9+N9+Q9+T9+W9+Z9+AC9</f>
        <v>10273305.4</v>
      </c>
      <c r="I9" s="89">
        <f>L9+O9+R9+U9+X9+AA9+AD9</f>
        <v>6951223.1599999992</v>
      </c>
      <c r="J9" s="90">
        <f>H9-I9</f>
        <v>3322082.2400000012</v>
      </c>
      <c r="K9" s="91">
        <v>2390760</v>
      </c>
      <c r="L9" s="92">
        <v>1682223.2100000002</v>
      </c>
      <c r="M9" s="93">
        <f>K9-L9</f>
        <v>708536.7899999998</v>
      </c>
      <c r="N9" s="91">
        <v>7848000</v>
      </c>
      <c r="O9" s="92">
        <v>5234454.5499999989</v>
      </c>
      <c r="P9" s="93">
        <f>N9-O9</f>
        <v>2613545.4500000011</v>
      </c>
      <c r="Q9" s="91">
        <v>0</v>
      </c>
      <c r="R9" s="105">
        <v>0</v>
      </c>
      <c r="S9" s="93">
        <f>Q9-R9</f>
        <v>0</v>
      </c>
      <c r="T9" s="91">
        <v>0</v>
      </c>
      <c r="U9" s="92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34545.4</v>
      </c>
      <c r="AA9" s="92">
        <v>34545.4</v>
      </c>
      <c r="AB9" s="93">
        <f>Z9-AA9</f>
        <v>0</v>
      </c>
      <c r="AC9" s="91">
        <v>0</v>
      </c>
      <c r="AD9" s="92">
        <v>0</v>
      </c>
      <c r="AE9" s="93">
        <f>AC9-AD9</f>
        <v>0</v>
      </c>
      <c r="AF9" s="91">
        <v>27000</v>
      </c>
      <c r="AG9" s="92">
        <v>12418.38</v>
      </c>
      <c r="AH9" s="93">
        <f>AF9-AG9</f>
        <v>14581.62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>
        <v>0</v>
      </c>
      <c r="AQ9" s="93">
        <f>AO9-AP9</f>
        <v>0</v>
      </c>
      <c r="AR9" s="91">
        <v>0</v>
      </c>
      <c r="AS9" s="92">
        <v>0</v>
      </c>
      <c r="AT9" s="93">
        <f>AR9-AS9</f>
        <v>0</v>
      </c>
      <c r="AU9" s="91">
        <v>0</v>
      </c>
      <c r="AV9" s="105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96</v>
      </c>
      <c r="D10" s="138"/>
      <c r="E10" s="100">
        <f t="shared" si="0"/>
        <v>2241569.9700000002</v>
      </c>
      <c r="F10" s="101">
        <f t="shared" si="0"/>
        <v>1542635.05</v>
      </c>
      <c r="G10" s="137">
        <f>E10-F10</f>
        <v>698934.92000000016</v>
      </c>
      <c r="H10" s="102">
        <f t="shared" ref="H10:I26" si="1">K10+N10+Q10+T10+W10+Z10+AC10</f>
        <v>2235629.9700000002</v>
      </c>
      <c r="I10" s="103">
        <f t="shared" si="1"/>
        <v>1539903</v>
      </c>
      <c r="J10" s="90">
        <f>H10-I10</f>
        <v>695726.9700000002</v>
      </c>
      <c r="K10" s="104">
        <v>501530</v>
      </c>
      <c r="L10" s="105">
        <v>389230.09000000008</v>
      </c>
      <c r="M10" s="93">
        <f>K10-L10</f>
        <v>112299.90999999992</v>
      </c>
      <c r="N10" s="104">
        <v>1726500</v>
      </c>
      <c r="O10" s="105">
        <v>1143072.94</v>
      </c>
      <c r="P10" s="93">
        <f>N10-O10</f>
        <v>583427.06000000006</v>
      </c>
      <c r="Q10" s="104">
        <v>0</v>
      </c>
      <c r="R10" s="105">
        <v>0</v>
      </c>
      <c r="S10" s="93">
        <f>Q10-R10</f>
        <v>0</v>
      </c>
      <c r="T10" s="104">
        <v>0</v>
      </c>
      <c r="U10" s="105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7599.97</v>
      </c>
      <c r="AA10" s="105">
        <v>7599.97</v>
      </c>
      <c r="AB10" s="93">
        <f>Z10-AA10</f>
        <v>0</v>
      </c>
      <c r="AC10" s="104">
        <v>0</v>
      </c>
      <c r="AD10" s="105">
        <v>0</v>
      </c>
      <c r="AE10" s="93">
        <f>AC10-AD10</f>
        <v>0</v>
      </c>
      <c r="AF10" s="104">
        <v>5940</v>
      </c>
      <c r="AG10" s="105">
        <v>2732.05</v>
      </c>
      <c r="AH10" s="93">
        <f>AF10-AG10</f>
        <v>3207.95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>
        <v>0</v>
      </c>
      <c r="AQ10" s="93">
        <f>AO10-AP10</f>
        <v>0</v>
      </c>
      <c r="AR10" s="104">
        <v>0</v>
      </c>
      <c r="AS10" s="105">
        <v>0</v>
      </c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147191</v>
      </c>
      <c r="F11" s="101">
        <f t="shared" si="0"/>
        <v>130073</v>
      </c>
      <c r="G11" s="137">
        <f t="shared" ref="G11:G26" si="2">E11-F11</f>
        <v>17118</v>
      </c>
      <c r="H11" s="102">
        <f t="shared" si="1"/>
        <v>67571</v>
      </c>
      <c r="I11" s="103">
        <f t="shared" si="1"/>
        <v>56294.16</v>
      </c>
      <c r="J11" s="90">
        <f t="shared" ref="J11:J26" si="3">H11-I11</f>
        <v>11276.839999999997</v>
      </c>
      <c r="K11" s="104">
        <f>98000-570-10490-1800-2900-15000</f>
        <v>67240</v>
      </c>
      <c r="L11" s="105">
        <v>56294.16</v>
      </c>
      <c r="M11" s="93">
        <f t="shared" ref="M11:M26" si="4">K11-L11</f>
        <v>10945.839999999997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4">
        <v>40</v>
      </c>
      <c r="U11" s="105">
        <v>0</v>
      </c>
      <c r="V11" s="93">
        <f t="shared" ref="V11:V26" si="7">T11-U11</f>
        <v>40</v>
      </c>
      <c r="W11" s="106">
        <v>291</v>
      </c>
      <c r="X11" s="107">
        <v>0</v>
      </c>
      <c r="Y11" s="93">
        <f t="shared" ref="Y11:Y26" si="8">W11-X11</f>
        <v>291</v>
      </c>
      <c r="Z11" s="104">
        <v>0</v>
      </c>
      <c r="AA11" s="105">
        <v>0</v>
      </c>
      <c r="AB11" s="93">
        <f t="shared" ref="AB11:AB26" si="9">Z11-AA11</f>
        <v>0</v>
      </c>
      <c r="AC11" s="104">
        <v>0</v>
      </c>
      <c r="AD11" s="105">
        <v>0</v>
      </c>
      <c r="AE11" s="93">
        <f t="shared" ref="AE11:AE26" si="10">AC11-AD11</f>
        <v>0</v>
      </c>
      <c r="AF11" s="104">
        <v>3700</v>
      </c>
      <c r="AG11" s="105">
        <v>0</v>
      </c>
      <c r="AH11" s="93">
        <f t="shared" ref="AH11:AH26" si="11">AF11-AG11</f>
        <v>3700</v>
      </c>
      <c r="AI11" s="104">
        <v>75920</v>
      </c>
      <c r="AJ11" s="105">
        <v>73778.84</v>
      </c>
      <c r="AK11" s="93">
        <f t="shared" ref="AK11:AK26" si="12">AI11-AJ11</f>
        <v>2141.1600000000035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97</v>
      </c>
      <c r="D12" s="109"/>
      <c r="E12" s="100">
        <f t="shared" si="0"/>
        <v>2000</v>
      </c>
      <c r="F12" s="101">
        <f t="shared" si="0"/>
        <v>1715</v>
      </c>
      <c r="G12" s="87">
        <f t="shared" si="2"/>
        <v>285</v>
      </c>
      <c r="H12" s="102">
        <f t="shared" si="1"/>
        <v>2000</v>
      </c>
      <c r="I12" s="103">
        <f t="shared" si="1"/>
        <v>1715</v>
      </c>
      <c r="J12" s="90">
        <f t="shared" si="3"/>
        <v>285</v>
      </c>
      <c r="K12" s="104">
        <v>2000</v>
      </c>
      <c r="L12" s="110">
        <v>1715</v>
      </c>
      <c r="M12" s="93">
        <f t="shared" si="4"/>
        <v>285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4">
        <v>0</v>
      </c>
      <c r="U12" s="110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98</v>
      </c>
      <c r="D13" s="138"/>
      <c r="E13" s="100">
        <f t="shared" si="0"/>
        <v>660250</v>
      </c>
      <c r="F13" s="101">
        <f t="shared" si="0"/>
        <v>391440</v>
      </c>
      <c r="G13" s="137">
        <f t="shared" si="2"/>
        <v>268810</v>
      </c>
      <c r="H13" s="102">
        <f t="shared" si="1"/>
        <v>660250</v>
      </c>
      <c r="I13" s="103">
        <f t="shared" si="1"/>
        <v>391440</v>
      </c>
      <c r="J13" s="90">
        <f t="shared" si="3"/>
        <v>268810</v>
      </c>
      <c r="K13" s="104">
        <f>357000+226840+76410</f>
        <v>660250</v>
      </c>
      <c r="L13" s="105">
        <v>391440</v>
      </c>
      <c r="M13" s="93">
        <f t="shared" si="4"/>
        <v>268810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4">
        <v>0</v>
      </c>
      <c r="U13" s="105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>
        <v>0</v>
      </c>
      <c r="AG13" s="105">
        <v>0</v>
      </c>
      <c r="AH13" s="93">
        <f t="shared" si="11"/>
        <v>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28</v>
      </c>
      <c r="D14" s="138"/>
      <c r="E14" s="100">
        <f t="shared" si="0"/>
        <v>156020</v>
      </c>
      <c r="F14" s="101">
        <f t="shared" si="0"/>
        <v>119922.29999999999</v>
      </c>
      <c r="G14" s="137">
        <f t="shared" si="2"/>
        <v>36097.700000000012</v>
      </c>
      <c r="H14" s="102">
        <f t="shared" si="1"/>
        <v>145900</v>
      </c>
      <c r="I14" s="103">
        <f t="shared" si="1"/>
        <v>109802.29999999999</v>
      </c>
      <c r="J14" s="90">
        <f t="shared" si="3"/>
        <v>36097.700000000012</v>
      </c>
      <c r="K14" s="104">
        <v>145900</v>
      </c>
      <c r="L14" s="105">
        <v>109802.29999999999</v>
      </c>
      <c r="M14" s="93">
        <f t="shared" si="4"/>
        <v>36097.700000000012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4">
        <v>0</v>
      </c>
      <c r="U14" s="105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10120</v>
      </c>
      <c r="AG14" s="105">
        <v>10120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99</v>
      </c>
      <c r="D15" s="138"/>
      <c r="E15" s="100">
        <f t="shared" si="0"/>
        <v>13700</v>
      </c>
      <c r="F15" s="101">
        <f t="shared" si="0"/>
        <v>13686.9</v>
      </c>
      <c r="G15" s="137">
        <f t="shared" si="2"/>
        <v>13.100000000000364</v>
      </c>
      <c r="H15" s="102">
        <f t="shared" si="1"/>
        <v>13700</v>
      </c>
      <c r="I15" s="103">
        <f t="shared" si="1"/>
        <v>13686.9</v>
      </c>
      <c r="J15" s="90">
        <f t="shared" si="3"/>
        <v>13.100000000000364</v>
      </c>
      <c r="K15" s="104">
        <v>13700</v>
      </c>
      <c r="L15" s="105">
        <v>13686.9</v>
      </c>
      <c r="M15" s="93">
        <f t="shared" si="4"/>
        <v>13.100000000000364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4">
        <v>0</v>
      </c>
      <c r="U15" s="105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100</v>
      </c>
      <c r="D16" s="138"/>
      <c r="E16" s="100">
        <f t="shared" si="0"/>
        <v>1120000</v>
      </c>
      <c r="F16" s="101">
        <f t="shared" si="0"/>
        <v>644854.3899999999</v>
      </c>
      <c r="G16" s="137">
        <f t="shared" si="2"/>
        <v>475145.6100000001</v>
      </c>
      <c r="H16" s="102">
        <f t="shared" si="1"/>
        <v>1120000</v>
      </c>
      <c r="I16" s="103">
        <f t="shared" si="1"/>
        <v>644854.3899999999</v>
      </c>
      <c r="J16" s="90">
        <f t="shared" si="3"/>
        <v>475145.6100000001</v>
      </c>
      <c r="K16" s="104">
        <v>1120000</v>
      </c>
      <c r="L16" s="105">
        <v>644854.3899999999</v>
      </c>
      <c r="M16" s="93">
        <f t="shared" si="4"/>
        <v>475145.6100000001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4">
        <v>0</v>
      </c>
      <c r="U16" s="105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101</v>
      </c>
      <c r="D17" s="138"/>
      <c r="E17" s="100">
        <f t="shared" si="0"/>
        <v>51130</v>
      </c>
      <c r="F17" s="101">
        <f t="shared" si="0"/>
        <v>37591.4</v>
      </c>
      <c r="G17" s="137">
        <f t="shared" si="2"/>
        <v>13538.599999999999</v>
      </c>
      <c r="H17" s="102">
        <f t="shared" si="1"/>
        <v>51130</v>
      </c>
      <c r="I17" s="103">
        <f t="shared" si="1"/>
        <v>37591.4</v>
      </c>
      <c r="J17" s="90">
        <f t="shared" si="3"/>
        <v>13538.599999999999</v>
      </c>
      <c r="K17" s="104">
        <v>51130</v>
      </c>
      <c r="L17" s="105">
        <v>37591.4</v>
      </c>
      <c r="M17" s="93">
        <f t="shared" si="4"/>
        <v>13538.599999999999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4">
        <v>0</v>
      </c>
      <c r="U17" s="105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102</v>
      </c>
      <c r="D18" s="138"/>
      <c r="E18" s="100">
        <f t="shared" si="0"/>
        <v>141100</v>
      </c>
      <c r="F18" s="101">
        <f t="shared" si="0"/>
        <v>42045.869999999995</v>
      </c>
      <c r="G18" s="137">
        <f t="shared" si="2"/>
        <v>99054.13</v>
      </c>
      <c r="H18" s="102">
        <f t="shared" si="1"/>
        <v>141100</v>
      </c>
      <c r="I18" s="103">
        <f t="shared" si="1"/>
        <v>42045.869999999995</v>
      </c>
      <c r="J18" s="90">
        <f t="shared" si="3"/>
        <v>99054.13</v>
      </c>
      <c r="K18" s="104">
        <v>141100</v>
      </c>
      <c r="L18" s="105">
        <v>42045.869999999995</v>
      </c>
      <c r="M18" s="93">
        <f t="shared" si="4"/>
        <v>99054.13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4">
        <v>0</v>
      </c>
      <c r="U18" s="105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103</v>
      </c>
      <c r="D19" s="138"/>
      <c r="E19" s="100">
        <f t="shared" si="0"/>
        <v>0</v>
      </c>
      <c r="F19" s="101">
        <f t="shared" si="0"/>
        <v>0</v>
      </c>
      <c r="G19" s="137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4">
        <v>0</v>
      </c>
      <c r="U19" s="105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104</v>
      </c>
      <c r="D20" s="138"/>
      <c r="E20" s="100">
        <f t="shared" si="0"/>
        <v>7970</v>
      </c>
      <c r="F20" s="101">
        <f t="shared" si="0"/>
        <v>5288.4000000000005</v>
      </c>
      <c r="G20" s="137">
        <f t="shared" si="2"/>
        <v>2681.5999999999995</v>
      </c>
      <c r="H20" s="102">
        <f t="shared" si="1"/>
        <v>7970</v>
      </c>
      <c r="I20" s="103">
        <f t="shared" si="1"/>
        <v>5288.4000000000005</v>
      </c>
      <c r="J20" s="90">
        <f t="shared" si="3"/>
        <v>2681.5999999999995</v>
      </c>
      <c r="K20" s="104">
        <v>7970</v>
      </c>
      <c r="L20" s="105">
        <v>5288.4000000000005</v>
      </c>
      <c r="M20" s="93">
        <f t="shared" si="4"/>
        <v>2681.5999999999995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4">
        <v>0</v>
      </c>
      <c r="U20" s="105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105</v>
      </c>
      <c r="D21" s="138"/>
      <c r="E21" s="100">
        <f t="shared" si="0"/>
        <v>1774.6</v>
      </c>
      <c r="F21" s="101">
        <f t="shared" si="0"/>
        <v>1774.4</v>
      </c>
      <c r="G21" s="137">
        <f t="shared" si="2"/>
        <v>0.1999999999998181</v>
      </c>
      <c r="H21" s="102">
        <f t="shared" si="1"/>
        <v>1774.6</v>
      </c>
      <c r="I21" s="103">
        <f t="shared" si="1"/>
        <v>1774.4</v>
      </c>
      <c r="J21" s="90">
        <f t="shared" si="3"/>
        <v>0.1999999999998181</v>
      </c>
      <c r="K21" s="104">
        <v>1774.6</v>
      </c>
      <c r="L21" s="105">
        <v>1774.4</v>
      </c>
      <c r="M21" s="93">
        <f t="shared" si="4"/>
        <v>0.1999999999998181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4">
        <v>0</v>
      </c>
      <c r="U21" s="105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0</v>
      </c>
      <c r="AJ21" s="105">
        <v>0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106</v>
      </c>
      <c r="D22" s="138"/>
      <c r="E22" s="100">
        <f t="shared" si="0"/>
        <v>9500</v>
      </c>
      <c r="F22" s="101">
        <f t="shared" si="0"/>
        <v>8400</v>
      </c>
      <c r="G22" s="137">
        <f t="shared" si="2"/>
        <v>1100</v>
      </c>
      <c r="H22" s="102">
        <f t="shared" si="1"/>
        <v>9500</v>
      </c>
      <c r="I22" s="103">
        <f t="shared" si="1"/>
        <v>8400</v>
      </c>
      <c r="J22" s="90">
        <f t="shared" si="3"/>
        <v>1100</v>
      </c>
      <c r="K22" s="104">
        <v>9500</v>
      </c>
      <c r="L22" s="105">
        <v>8400</v>
      </c>
      <c r="M22" s="93">
        <f t="shared" si="4"/>
        <v>1100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4">
        <v>0</v>
      </c>
      <c r="U22" s="105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107</v>
      </c>
      <c r="D23" s="138"/>
      <c r="E23" s="100">
        <f t="shared" si="0"/>
        <v>0</v>
      </c>
      <c r="F23" s="101">
        <f t="shared" si="0"/>
        <v>0</v>
      </c>
      <c r="G23" s="137">
        <f t="shared" si="2"/>
        <v>0</v>
      </c>
      <c r="H23" s="102">
        <f t="shared" si="1"/>
        <v>0</v>
      </c>
      <c r="I23" s="103">
        <f t="shared" si="1"/>
        <v>0</v>
      </c>
      <c r="J23" s="90">
        <f t="shared" si="3"/>
        <v>0</v>
      </c>
      <c r="K23" s="104">
        <v>0</v>
      </c>
      <c r="L23" s="105">
        <v>0</v>
      </c>
      <c r="M23" s="93">
        <f t="shared" si="4"/>
        <v>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4">
        <v>0</v>
      </c>
      <c r="U23" s="105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>
        <v>0</v>
      </c>
      <c r="AG23" s="105">
        <v>0</v>
      </c>
      <c r="AH23" s="93">
        <f t="shared" si="11"/>
        <v>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108</v>
      </c>
      <c r="D24" s="138"/>
      <c r="E24" s="100">
        <f t="shared" si="0"/>
        <v>475546</v>
      </c>
      <c r="F24" s="101">
        <f t="shared" si="0"/>
        <v>180816</v>
      </c>
      <c r="G24" s="137">
        <f t="shared" si="2"/>
        <v>294730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4">
        <v>0</v>
      </c>
      <c r="U24" s="105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180816</v>
      </c>
      <c r="AJ24" s="105">
        <v>180816</v>
      </c>
      <c r="AK24" s="93">
        <f t="shared" si="12"/>
        <v>0</v>
      </c>
      <c r="AL24" s="104">
        <v>0</v>
      </c>
      <c r="AM24" s="105">
        <v>0</v>
      </c>
      <c r="AN24" s="93">
        <f t="shared" si="13"/>
        <v>0</v>
      </c>
      <c r="AO24" s="104">
        <v>16000</v>
      </c>
      <c r="AP24" s="105">
        <v>0</v>
      </c>
      <c r="AQ24" s="93">
        <f t="shared" si="14"/>
        <v>16000</v>
      </c>
      <c r="AR24" s="104">
        <v>144000</v>
      </c>
      <c r="AS24" s="105">
        <v>0</v>
      </c>
      <c r="AT24" s="93">
        <f t="shared" si="15"/>
        <v>144000</v>
      </c>
      <c r="AU24" s="104">
        <v>13473</v>
      </c>
      <c r="AV24" s="105">
        <v>0</v>
      </c>
      <c r="AW24" s="93">
        <f t="shared" si="16"/>
        <v>13473</v>
      </c>
      <c r="AX24" s="104">
        <v>121257</v>
      </c>
      <c r="AY24" s="105">
        <v>0</v>
      </c>
      <c r="AZ24" s="93">
        <f t="shared" si="17"/>
        <v>121257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109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4">
        <v>0</v>
      </c>
      <c r="U25" s="110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110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19">
        <v>0</v>
      </c>
      <c r="U26" s="120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111</v>
      </c>
      <c r="B27" s="124"/>
      <c r="C27" s="124"/>
      <c r="D27" s="140"/>
      <c r="E27" s="125">
        <f t="shared" ref="E27:BB27" si="20">SUM(E9:E26)</f>
        <v>15328056.970000001</v>
      </c>
      <c r="F27" s="126">
        <f t="shared" si="20"/>
        <v>10083884.250000002</v>
      </c>
      <c r="G27" s="127">
        <f t="shared" si="20"/>
        <v>5244172.7200000007</v>
      </c>
      <c r="H27" s="128">
        <f t="shared" si="20"/>
        <v>14729830.970000001</v>
      </c>
      <c r="I27" s="129">
        <f t="shared" si="20"/>
        <v>9804018.9800000023</v>
      </c>
      <c r="J27" s="130">
        <f t="shared" si="20"/>
        <v>4925811.99</v>
      </c>
      <c r="K27" s="128">
        <f t="shared" si="20"/>
        <v>5112854.5999999996</v>
      </c>
      <c r="L27" s="132">
        <f t="shared" si="20"/>
        <v>3384346.1199999996</v>
      </c>
      <c r="M27" s="133">
        <f t="shared" si="20"/>
        <v>1728508.4799999997</v>
      </c>
      <c r="N27" s="128">
        <f t="shared" si="20"/>
        <v>9574500</v>
      </c>
      <c r="O27" s="132">
        <f t="shared" si="20"/>
        <v>6377527.4899999984</v>
      </c>
      <c r="P27" s="133">
        <f t="shared" si="20"/>
        <v>3196972.5100000012</v>
      </c>
      <c r="Q27" s="128">
        <f t="shared" si="20"/>
        <v>0</v>
      </c>
      <c r="R27" s="132">
        <f t="shared" si="20"/>
        <v>0</v>
      </c>
      <c r="S27" s="133">
        <f t="shared" si="20"/>
        <v>0</v>
      </c>
      <c r="T27" s="141">
        <f t="shared" ref="T27:AB27" si="21">SUM(T9:T26)</f>
        <v>40</v>
      </c>
      <c r="U27" s="134">
        <f t="shared" si="21"/>
        <v>0</v>
      </c>
      <c r="V27" s="133">
        <f t="shared" si="21"/>
        <v>40</v>
      </c>
      <c r="W27" s="141">
        <f t="shared" si="21"/>
        <v>291</v>
      </c>
      <c r="X27" s="134">
        <f t="shared" si="21"/>
        <v>0</v>
      </c>
      <c r="Y27" s="133">
        <f t="shared" si="21"/>
        <v>291</v>
      </c>
      <c r="Z27" s="128">
        <f t="shared" si="21"/>
        <v>42145.37</v>
      </c>
      <c r="AA27" s="132">
        <f t="shared" si="21"/>
        <v>42145.37</v>
      </c>
      <c r="AB27" s="133">
        <f t="shared" si="21"/>
        <v>0</v>
      </c>
      <c r="AC27" s="128">
        <f t="shared" si="20"/>
        <v>0</v>
      </c>
      <c r="AD27" s="132">
        <f t="shared" si="20"/>
        <v>0</v>
      </c>
      <c r="AE27" s="133">
        <f t="shared" si="20"/>
        <v>0</v>
      </c>
      <c r="AF27" s="128">
        <f t="shared" si="20"/>
        <v>46760</v>
      </c>
      <c r="AG27" s="132">
        <f t="shared" si="20"/>
        <v>25270.43</v>
      </c>
      <c r="AH27" s="133">
        <f t="shared" si="20"/>
        <v>21489.57</v>
      </c>
      <c r="AI27" s="131">
        <f t="shared" si="20"/>
        <v>256736</v>
      </c>
      <c r="AJ27" s="132">
        <f t="shared" si="20"/>
        <v>254594.84</v>
      </c>
      <c r="AK27" s="133">
        <f t="shared" si="20"/>
        <v>2141.1600000000035</v>
      </c>
      <c r="AL27" s="128">
        <f t="shared" si="20"/>
        <v>0</v>
      </c>
      <c r="AM27" s="132">
        <f t="shared" si="20"/>
        <v>0</v>
      </c>
      <c r="AN27" s="133">
        <f t="shared" si="20"/>
        <v>0</v>
      </c>
      <c r="AO27" s="128">
        <f t="shared" ref="AO27:AZ27" si="22">SUM(AO9:AO26)</f>
        <v>16000</v>
      </c>
      <c r="AP27" s="132">
        <f t="shared" si="22"/>
        <v>0</v>
      </c>
      <c r="AQ27" s="133">
        <f t="shared" si="22"/>
        <v>16000</v>
      </c>
      <c r="AR27" s="128">
        <f t="shared" si="22"/>
        <v>144000</v>
      </c>
      <c r="AS27" s="132">
        <f t="shared" si="22"/>
        <v>0</v>
      </c>
      <c r="AT27" s="133">
        <f t="shared" si="22"/>
        <v>144000</v>
      </c>
      <c r="AU27" s="128">
        <f t="shared" si="22"/>
        <v>13473</v>
      </c>
      <c r="AV27" s="132">
        <f t="shared" si="22"/>
        <v>0</v>
      </c>
      <c r="AW27" s="133">
        <f t="shared" si="22"/>
        <v>13473</v>
      </c>
      <c r="AX27" s="128">
        <f t="shared" si="22"/>
        <v>121257</v>
      </c>
      <c r="AY27" s="132">
        <f t="shared" si="22"/>
        <v>0</v>
      </c>
      <c r="AZ27" s="133">
        <f t="shared" si="22"/>
        <v>121257</v>
      </c>
      <c r="BA27" s="128">
        <f t="shared" si="20"/>
        <v>0</v>
      </c>
      <c r="BB27" s="132">
        <f t="shared" si="20"/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46B2-3237-4319-80CF-664AC32CCD63}">
  <sheetPr codeName="Лист12">
    <pageSetUpPr fitToPage="1"/>
  </sheetPr>
  <dimension ref="A1:O143"/>
  <sheetViews>
    <sheetView zoomScaleNormal="100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56294.159999999996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Ліцей9!I11</f>
        <v>56294.16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f>1500+3000+100+404</f>
        <v>5004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5939.5999999999995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5939.5999999999995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5300+165.36</f>
        <v>5465.36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315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6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41420.559999999998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41420.559999999998</v>
      </c>
      <c r="D22" s="17"/>
      <c r="E22" s="18">
        <f>D21-C22</f>
        <v>0</v>
      </c>
    </row>
    <row r="23" spans="1:15" ht="16.5" customHeight="1" collapsed="1" x14ac:dyDescent="0.3">
      <c r="A23" s="11">
        <v>509</v>
      </c>
      <c r="B23" s="20" t="s">
        <v>11</v>
      </c>
      <c r="C23" s="17">
        <v>3200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504</v>
      </c>
      <c r="B24" s="20" t="s">
        <v>12</v>
      </c>
      <c r="C24" s="17">
        <f>4265+1530</f>
        <v>5795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0" t="s">
        <v>13</v>
      </c>
      <c r="C25" s="17">
        <f>2415+2700</f>
        <v>5115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2130+1470+830</f>
        <v>4430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507</v>
      </c>
      <c r="B27" s="20" t="s">
        <v>15</v>
      </c>
      <c r="C27" s="17">
        <f>14467.56+1170</f>
        <v>15637.56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512</v>
      </c>
      <c r="B28" s="20" t="s">
        <v>16</v>
      </c>
      <c r="C28" s="17">
        <v>2400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510</v>
      </c>
      <c r="B29" s="20" t="s">
        <v>17</v>
      </c>
      <c r="C29" s="17">
        <f>3843</f>
        <v>3843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511</v>
      </c>
      <c r="B30" s="20" t="s">
        <v>18</v>
      </c>
      <c r="C30" s="17">
        <v>1000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t="16.5" hidden="1" customHeight="1" x14ac:dyDescent="0.3">
      <c r="A34" s="11">
        <v>2210.6</v>
      </c>
      <c r="B34" s="12" t="s">
        <v>19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t="18" hidden="1" customHeight="1" x14ac:dyDescent="0.3">
      <c r="A35" s="11">
        <v>2210.6999999999998</v>
      </c>
      <c r="B35" s="12" t="s">
        <v>20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24" hidden="1" customHeight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t="15.75" hidden="1" customHeight="1" x14ac:dyDescent="0.3">
      <c r="A40" s="11"/>
      <c r="B40" s="21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>
        <v>2210.8000000000002</v>
      </c>
      <c r="B41" s="22" t="s">
        <v>21</v>
      </c>
      <c r="C41" s="23"/>
      <c r="D41" s="13">
        <v>3630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SUM(C43:C46)</f>
        <v>3630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22</v>
      </c>
      <c r="C43" s="17">
        <v>1050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23</v>
      </c>
      <c r="C44" s="17">
        <v>2580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1"/>
      <c r="C46" s="17"/>
      <c r="D46" s="24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>
        <v>2210.9</v>
      </c>
      <c r="B47" s="12" t="s">
        <v>24</v>
      </c>
      <c r="C47" s="12"/>
      <c r="D47" s="13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t="18.75" hidden="1" customHeight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18.75" hidden="1" customHeight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8.75" hidden="1" customHeight="1" x14ac:dyDescent="0.3">
      <c r="A52" s="11"/>
      <c r="B52" s="21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22" t="s">
        <v>25</v>
      </c>
      <c r="C53" s="23"/>
      <c r="D53" s="13">
        <v>300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4"/>
      <c r="B54" s="15"/>
      <c r="C54" s="16">
        <f>SUM(C55:C80)</f>
        <v>300</v>
      </c>
      <c r="D54" s="17"/>
      <c r="E54" s="18">
        <f>D53-C54</f>
        <v>0</v>
      </c>
    </row>
    <row r="55" spans="1:15" collapsed="1" x14ac:dyDescent="0.3">
      <c r="A55" s="11">
        <v>903</v>
      </c>
      <c r="B55" s="20" t="s">
        <v>26</v>
      </c>
      <c r="C55" s="17">
        <v>300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8.75" hidden="1" customHeight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t="18.75" hidden="1" customHeight="1" x14ac:dyDescent="0.3">
      <c r="A60" s="11"/>
      <c r="B60" s="25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6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8"/>
      <c r="B80" s="27"/>
      <c r="D80" s="3" t="b">
        <f>D4=D5</f>
        <v>1</v>
      </c>
      <c r="E80" s="8"/>
      <c r="F80" s="8"/>
      <c r="G80" s="8"/>
      <c r="I80" s="8"/>
      <c r="J80" s="8"/>
      <c r="K80" s="8"/>
      <c r="M80" s="8"/>
      <c r="N80" s="8"/>
      <c r="O80" s="8"/>
    </row>
    <row r="81" spans="1:15" ht="17.25" customHeight="1" collapsed="1" x14ac:dyDescent="0.3">
      <c r="A81" s="8"/>
      <c r="B81" s="27"/>
      <c r="D81" s="28" t="s">
        <v>27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x14ac:dyDescent="0.3">
      <c r="A82" s="8"/>
      <c r="B82" s="8"/>
      <c r="D82" s="28" t="s">
        <v>27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ht="14.25" customHeight="1" x14ac:dyDescent="0.3">
      <c r="D83" s="28" t="s">
        <v>27</v>
      </c>
    </row>
    <row r="84" spans="1:15" ht="39.75" customHeight="1" x14ac:dyDescent="0.3">
      <c r="A84" s="4">
        <v>2240</v>
      </c>
      <c r="B84" s="5" t="s">
        <v>28</v>
      </c>
      <c r="C84" s="5"/>
      <c r="D84" s="6">
        <f>SUM(D86:D124)</f>
        <v>109802.3</v>
      </c>
      <c r="E84" s="7">
        <f>D85-D84</f>
        <v>0</v>
      </c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29">
        <v>2240</v>
      </c>
      <c r="B85" s="29"/>
      <c r="C85" s="10"/>
      <c r="D85" s="10">
        <f>Ліцей9!I14</f>
        <v>109802.29999999999</v>
      </c>
      <c r="E85" s="7" t="b">
        <f>D85=D84</f>
        <v>1</v>
      </c>
    </row>
    <row r="86" spans="1:15" collapsed="1" x14ac:dyDescent="0.3">
      <c r="A86" s="14">
        <v>2240.1</v>
      </c>
      <c r="B86" s="12" t="s">
        <v>29</v>
      </c>
      <c r="C86" s="12"/>
      <c r="D86" s="13">
        <f>2602.43+1163</f>
        <v>3765.43</v>
      </c>
    </row>
    <row r="87" spans="1:15" hidden="1" x14ac:dyDescent="0.3">
      <c r="A87" s="14">
        <v>2240.1999999999998</v>
      </c>
      <c r="B87" s="22" t="s">
        <v>30</v>
      </c>
      <c r="C87" s="23"/>
      <c r="D87" s="13"/>
    </row>
    <row r="88" spans="1:15" x14ac:dyDescent="0.3">
      <c r="A88" s="14">
        <v>2240.3000000000002</v>
      </c>
      <c r="B88" s="22" t="s">
        <v>31</v>
      </c>
      <c r="C88" s="23"/>
      <c r="D88" s="13">
        <v>15492.34</v>
      </c>
    </row>
    <row r="89" spans="1:15" hidden="1" outlineLevel="1" x14ac:dyDescent="0.3">
      <c r="A89" s="14"/>
      <c r="B89" s="15"/>
      <c r="C89" s="16">
        <f>SUM(C90:C96)</f>
        <v>15492.34</v>
      </c>
      <c r="D89" s="17"/>
      <c r="E89" s="18">
        <f>D88-C89</f>
        <v>0</v>
      </c>
    </row>
    <row r="90" spans="1:15" collapsed="1" x14ac:dyDescent="0.3">
      <c r="A90" s="14">
        <v>301</v>
      </c>
      <c r="B90" s="20" t="s">
        <v>32</v>
      </c>
      <c r="C90" s="17">
        <v>5300.11</v>
      </c>
      <c r="D90" s="17"/>
    </row>
    <row r="91" spans="1:15" x14ac:dyDescent="0.3">
      <c r="A91" s="14">
        <v>301</v>
      </c>
      <c r="B91" s="20" t="s">
        <v>33</v>
      </c>
      <c r="C91" s="17">
        <v>817.96</v>
      </c>
      <c r="D91" s="17"/>
    </row>
    <row r="92" spans="1:15" x14ac:dyDescent="0.3">
      <c r="A92" s="14">
        <v>301</v>
      </c>
      <c r="B92" s="20" t="s">
        <v>34</v>
      </c>
      <c r="C92" s="17">
        <v>1814.72</v>
      </c>
      <c r="D92" s="17"/>
    </row>
    <row r="93" spans="1:15" x14ac:dyDescent="0.3">
      <c r="A93" s="14">
        <v>301</v>
      </c>
      <c r="B93" s="20" t="s">
        <v>35</v>
      </c>
      <c r="C93" s="17">
        <v>3831.57</v>
      </c>
      <c r="D93" s="17"/>
    </row>
    <row r="94" spans="1:15" x14ac:dyDescent="0.3">
      <c r="A94" s="14">
        <v>301</v>
      </c>
      <c r="B94" s="20" t="s">
        <v>36</v>
      </c>
      <c r="C94" s="17">
        <v>3727.98</v>
      </c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14"/>
      <c r="C96" s="17"/>
      <c r="D96" s="17"/>
    </row>
    <row r="97" spans="1:15" hidden="1" x14ac:dyDescent="0.3">
      <c r="A97" s="14">
        <v>2240.4</v>
      </c>
      <c r="B97" s="22" t="s">
        <v>37</v>
      </c>
      <c r="C97" s="23"/>
      <c r="D97" s="13"/>
    </row>
    <row r="98" spans="1:15" x14ac:dyDescent="0.3">
      <c r="A98" s="14">
        <v>2240.5</v>
      </c>
      <c r="B98" s="22" t="s">
        <v>38</v>
      </c>
      <c r="C98" s="23"/>
      <c r="D98" s="13">
        <v>25097</v>
      </c>
    </row>
    <row r="99" spans="1:15" hidden="1" outlineLevel="1" x14ac:dyDescent="0.3">
      <c r="A99" s="14"/>
      <c r="B99" s="15"/>
      <c r="C99" s="16">
        <f>SUM(C100:C107)</f>
        <v>25097</v>
      </c>
      <c r="D99" s="17"/>
      <c r="E99" s="18">
        <f>D98-C99</f>
        <v>0</v>
      </c>
    </row>
    <row r="100" spans="1:15" ht="17.25" customHeight="1" collapsed="1" x14ac:dyDescent="0.3">
      <c r="A100" s="14">
        <v>506</v>
      </c>
      <c r="B100" s="26" t="s">
        <v>39</v>
      </c>
      <c r="C100" s="17">
        <v>1540</v>
      </c>
      <c r="D100" s="17"/>
    </row>
    <row r="101" spans="1:15" ht="17.25" customHeight="1" x14ac:dyDescent="0.3">
      <c r="A101" s="14">
        <v>501</v>
      </c>
      <c r="B101" s="26" t="s">
        <v>40</v>
      </c>
      <c r="C101" s="17">
        <v>23557</v>
      </c>
      <c r="D101" s="17"/>
    </row>
    <row r="102" spans="1:15" hidden="1" x14ac:dyDescent="0.3">
      <c r="A102" s="14"/>
      <c r="B102" s="26"/>
      <c r="C102" s="17"/>
      <c r="D102" s="17"/>
    </row>
    <row r="103" spans="1:15" hidden="1" x14ac:dyDescent="0.3">
      <c r="A103" s="14"/>
      <c r="B103" s="26"/>
      <c r="C103" s="17"/>
      <c r="D103" s="17"/>
    </row>
    <row r="104" spans="1:15" hidden="1" x14ac:dyDescent="0.3">
      <c r="A104" s="14"/>
      <c r="B104" s="26"/>
      <c r="C104" s="30"/>
      <c r="D104" s="17"/>
    </row>
    <row r="105" spans="1:15" hidden="1" x14ac:dyDescent="0.3">
      <c r="A105" s="14"/>
      <c r="B105" s="20"/>
      <c r="C105" s="17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>
        <v>2240.6</v>
      </c>
      <c r="B108" s="22" t="s">
        <v>41</v>
      </c>
      <c r="C108" s="23"/>
      <c r="D108" s="13"/>
    </row>
    <row r="109" spans="1:15" hidden="1" x14ac:dyDescent="0.3">
      <c r="A109" s="14">
        <v>2240.6999999999998</v>
      </c>
      <c r="B109" s="22" t="s">
        <v>42</v>
      </c>
      <c r="C109" s="23"/>
      <c r="D109" s="13"/>
    </row>
    <row r="110" spans="1:15" hidden="1" outlineLevel="1" x14ac:dyDescent="0.3">
      <c r="A110" s="14"/>
      <c r="B110" s="15"/>
      <c r="C110" s="16">
        <f>SUM(C111:C114)</f>
        <v>0</v>
      </c>
      <c r="D110" s="17"/>
      <c r="E110" s="18">
        <f>D109-C110</f>
        <v>0</v>
      </c>
    </row>
    <row r="111" spans="1:15" hidden="1" collapsed="1" x14ac:dyDescent="0.3">
      <c r="A111" s="11"/>
      <c r="B111" s="20"/>
      <c r="C111" s="17"/>
      <c r="D111" s="17"/>
      <c r="E111" s="8"/>
      <c r="F111" s="8"/>
      <c r="G111" s="8"/>
      <c r="I111" s="8"/>
      <c r="J111" s="8"/>
      <c r="K111" s="8"/>
      <c r="M111" s="8"/>
      <c r="N111" s="8"/>
      <c r="O111" s="8"/>
    </row>
    <row r="112" spans="1:15" hidden="1" x14ac:dyDescent="0.3">
      <c r="A112" s="11"/>
      <c r="B112" s="20"/>
      <c r="C112" s="17"/>
      <c r="D112" s="17"/>
      <c r="E112" s="8"/>
      <c r="F112" s="8"/>
      <c r="G112" s="8"/>
      <c r="I112" s="8"/>
      <c r="J112" s="8"/>
      <c r="K112" s="8"/>
      <c r="M112" s="8"/>
      <c r="N112" s="8"/>
      <c r="O112" s="8"/>
    </row>
    <row r="113" spans="1:15" hidden="1" x14ac:dyDescent="0.3">
      <c r="A113" s="11"/>
      <c r="B113" s="20"/>
      <c r="C113" s="17"/>
      <c r="D113" s="17"/>
      <c r="E113" s="8"/>
      <c r="F113" s="8"/>
      <c r="G113" s="8"/>
      <c r="I113" s="8"/>
      <c r="J113" s="8"/>
      <c r="K113" s="8"/>
      <c r="M113" s="8"/>
      <c r="N113" s="8"/>
      <c r="O113" s="8"/>
    </row>
    <row r="114" spans="1:15" hidden="1" x14ac:dyDescent="0.3">
      <c r="A114" s="11"/>
      <c r="B114" s="21"/>
      <c r="C114" s="17"/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hidden="1" x14ac:dyDescent="0.3">
      <c r="A115" s="14">
        <v>2240.8000000000002</v>
      </c>
      <c r="B115" s="22" t="s">
        <v>43</v>
      </c>
      <c r="C115" s="23"/>
      <c r="D115" s="13"/>
    </row>
    <row r="116" spans="1:15" x14ac:dyDescent="0.3">
      <c r="A116" s="14">
        <v>2240.9</v>
      </c>
      <c r="B116" s="22" t="s">
        <v>44</v>
      </c>
      <c r="C116" s="23"/>
      <c r="D116" s="13">
        <v>1855.08</v>
      </c>
    </row>
    <row r="117" spans="1:15" hidden="1" x14ac:dyDescent="0.3">
      <c r="A117" s="14">
        <v>2241.1</v>
      </c>
      <c r="B117" s="22" t="s">
        <v>45</v>
      </c>
      <c r="C117" s="23"/>
      <c r="D117" s="13"/>
    </row>
    <row r="118" spans="1:15" hidden="1" x14ac:dyDescent="0.3">
      <c r="A118" s="14">
        <v>2241.1999999999998</v>
      </c>
      <c r="B118" s="22" t="s">
        <v>46</v>
      </c>
      <c r="C118" s="23"/>
      <c r="D118" s="13"/>
    </row>
    <row r="119" spans="1:15" x14ac:dyDescent="0.3">
      <c r="A119" s="14">
        <v>2241.3000000000002</v>
      </c>
      <c r="B119" s="22" t="s">
        <v>47</v>
      </c>
      <c r="C119" s="23"/>
      <c r="D119" s="13">
        <f>235+235+539.45+235+199.99+235+199.99+235+199.99+235+199.99+235+199.99+235+199.99+235</f>
        <v>3854.3899999999994</v>
      </c>
    </row>
    <row r="120" spans="1:15" hidden="1" x14ac:dyDescent="0.3">
      <c r="A120" s="14">
        <v>2241.4</v>
      </c>
      <c r="B120" s="22" t="s">
        <v>48</v>
      </c>
      <c r="C120" s="23"/>
      <c r="D120" s="13"/>
    </row>
    <row r="121" spans="1:15" hidden="1" x14ac:dyDescent="0.3">
      <c r="A121" s="14">
        <v>2241.5</v>
      </c>
      <c r="B121" s="22" t="s">
        <v>49</v>
      </c>
      <c r="C121" s="23"/>
      <c r="D121" s="13"/>
    </row>
    <row r="122" spans="1:15" ht="38.25" hidden="1" customHeight="1" x14ac:dyDescent="0.3">
      <c r="A122" s="14">
        <v>2241.6</v>
      </c>
      <c r="B122" s="31" t="s">
        <v>50</v>
      </c>
      <c r="C122" s="23"/>
      <c r="D122" s="13"/>
    </row>
    <row r="123" spans="1:15" ht="23.25" hidden="1" customHeight="1" x14ac:dyDescent="0.3">
      <c r="A123" s="14">
        <v>2241.6999999999998</v>
      </c>
      <c r="B123" s="22" t="s">
        <v>51</v>
      </c>
      <c r="C123" s="23"/>
      <c r="D123" s="13"/>
    </row>
    <row r="124" spans="1:15" x14ac:dyDescent="0.3">
      <c r="A124" s="14">
        <v>2241.9</v>
      </c>
      <c r="B124" s="12" t="s">
        <v>52</v>
      </c>
      <c r="C124" s="12"/>
      <c r="D124" s="13">
        <v>59738.06</v>
      </c>
    </row>
    <row r="125" spans="1:15" hidden="1" outlineLevel="1" x14ac:dyDescent="0.3">
      <c r="A125" s="14"/>
      <c r="B125" s="15"/>
      <c r="C125" s="16">
        <f>SUM(C126:C141)</f>
        <v>59738.06</v>
      </c>
      <c r="D125" s="32"/>
      <c r="E125" s="18">
        <f>D124-C125</f>
        <v>0</v>
      </c>
    </row>
    <row r="126" spans="1:15" ht="33" collapsed="1" x14ac:dyDescent="0.3">
      <c r="A126" s="14">
        <v>901</v>
      </c>
      <c r="B126" s="33" t="s">
        <v>53</v>
      </c>
      <c r="C126" s="17">
        <f>100*9</f>
        <v>900</v>
      </c>
      <c r="D126" s="17"/>
    </row>
    <row r="127" spans="1:15" ht="37.5" x14ac:dyDescent="0.3">
      <c r="A127" s="14">
        <v>902</v>
      </c>
      <c r="B127" s="34" t="s">
        <v>54</v>
      </c>
      <c r="C127" s="17">
        <v>8405.4500000000007</v>
      </c>
      <c r="D127" s="17"/>
    </row>
    <row r="128" spans="1:15" ht="37.5" x14ac:dyDescent="0.3">
      <c r="A128" s="14">
        <v>903</v>
      </c>
      <c r="B128" s="34" t="s">
        <v>55</v>
      </c>
      <c r="C128" s="17">
        <f>272*8</f>
        <v>2176</v>
      </c>
      <c r="D128" s="17"/>
    </row>
    <row r="129" spans="1:4" ht="37.5" x14ac:dyDescent="0.3">
      <c r="A129" s="14">
        <v>906</v>
      </c>
      <c r="B129" s="26" t="s">
        <v>56</v>
      </c>
      <c r="C129" s="3">
        <f>750*8</f>
        <v>6000</v>
      </c>
      <c r="D129" s="17"/>
    </row>
    <row r="130" spans="1:4" x14ac:dyDescent="0.3">
      <c r="A130" s="14">
        <v>904</v>
      </c>
      <c r="B130" s="34" t="s">
        <v>57</v>
      </c>
      <c r="C130" s="17">
        <f>243*2</f>
        <v>486</v>
      </c>
      <c r="D130" s="17"/>
    </row>
    <row r="131" spans="1:4" x14ac:dyDescent="0.3">
      <c r="A131" s="14">
        <v>905</v>
      </c>
      <c r="B131" s="34" t="s">
        <v>58</v>
      </c>
      <c r="C131" s="17">
        <f>1255.69+498.72+1123.34</f>
        <v>2877.75</v>
      </c>
      <c r="D131" s="17"/>
    </row>
    <row r="132" spans="1:4" ht="37.5" x14ac:dyDescent="0.3">
      <c r="A132" s="14">
        <v>907</v>
      </c>
      <c r="B132" s="26" t="s">
        <v>59</v>
      </c>
      <c r="C132" s="17">
        <v>24611</v>
      </c>
      <c r="D132" s="17"/>
    </row>
    <row r="133" spans="1:4" x14ac:dyDescent="0.3">
      <c r="A133" s="14">
        <v>908</v>
      </c>
      <c r="B133" s="26" t="s">
        <v>60</v>
      </c>
      <c r="C133" s="17">
        <v>3046.36</v>
      </c>
      <c r="D133" s="17"/>
    </row>
    <row r="134" spans="1:4" ht="37.5" x14ac:dyDescent="0.3">
      <c r="A134" s="14">
        <v>915</v>
      </c>
      <c r="B134" s="26" t="s">
        <v>61</v>
      </c>
      <c r="C134" s="17">
        <v>769</v>
      </c>
      <c r="D134" s="17"/>
    </row>
    <row r="135" spans="1:4" x14ac:dyDescent="0.3">
      <c r="A135" s="14">
        <v>913</v>
      </c>
      <c r="B135" s="26" t="s">
        <v>62</v>
      </c>
      <c r="C135" s="17">
        <f>800</f>
        <v>800</v>
      </c>
      <c r="D135" s="17"/>
    </row>
    <row r="136" spans="1:4" x14ac:dyDescent="0.3">
      <c r="A136" s="14">
        <v>914</v>
      </c>
      <c r="B136" s="26" t="s">
        <v>63</v>
      </c>
      <c r="C136" s="17">
        <v>660</v>
      </c>
      <c r="D136" s="17"/>
    </row>
    <row r="137" spans="1:4" x14ac:dyDescent="0.3">
      <c r="A137" s="14">
        <v>916</v>
      </c>
      <c r="B137" s="34" t="s">
        <v>64</v>
      </c>
      <c r="C137" s="17">
        <v>6667</v>
      </c>
      <c r="D137" s="17"/>
    </row>
    <row r="138" spans="1:4" x14ac:dyDescent="0.3">
      <c r="A138" s="14">
        <v>920</v>
      </c>
      <c r="B138" s="26" t="s">
        <v>65</v>
      </c>
      <c r="C138" s="17">
        <v>2019.9</v>
      </c>
      <c r="D138" s="17"/>
    </row>
    <row r="139" spans="1:4" x14ac:dyDescent="0.3">
      <c r="A139" s="14">
        <v>917</v>
      </c>
      <c r="B139" s="26" t="s">
        <v>66</v>
      </c>
      <c r="C139" s="17">
        <v>319.60000000000002</v>
      </c>
      <c r="D139" s="17"/>
    </row>
    <row r="140" spans="1:4" hidden="1" x14ac:dyDescent="0.3">
      <c r="A140" s="14"/>
      <c r="B140" s="26"/>
      <c r="C140" s="17"/>
      <c r="D140" s="17"/>
    </row>
    <row r="141" spans="1:4" hidden="1" x14ac:dyDescent="0.3">
      <c r="A141" s="14"/>
      <c r="B141" s="26"/>
      <c r="C141" s="17"/>
      <c r="D141" s="17"/>
    </row>
    <row r="142" spans="1:4" hidden="1" outlineLevel="1" x14ac:dyDescent="0.3">
      <c r="B142" s="35" t="s">
        <v>67</v>
      </c>
      <c r="D142" s="3" t="b">
        <f>D84=D85</f>
        <v>1</v>
      </c>
    </row>
    <row r="143" spans="1:4" hidden="1" collapsed="1" x14ac:dyDescent="0.3">
      <c r="B143" s="35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8:C98"/>
    <mergeCell ref="B108:C108"/>
    <mergeCell ref="B109:C109"/>
    <mergeCell ref="B115:C115"/>
    <mergeCell ref="B116:C116"/>
    <mergeCell ref="B117:C117"/>
    <mergeCell ref="B53:C53"/>
    <mergeCell ref="B84:C84"/>
    <mergeCell ref="B86:C86"/>
    <mergeCell ref="B87:C87"/>
    <mergeCell ref="B88:C88"/>
    <mergeCell ref="B97:C97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2024-11-15T22:11:42Z</dcterms:created>
  <dcterms:modified xsi:type="dcterms:W3CDTF">2024-11-15T22:11:44Z</dcterms:modified>
</cp:coreProperties>
</file>