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E9D0315F-A7AC-4C6A-A39B-5303063207D0}" xr6:coauthVersionLast="36" xr6:coauthVersionMax="36" xr10:uidLastSave="{00000000-0000-0000-0000-000000000000}"/>
  <bookViews>
    <workbookView xWindow="0" yWindow="0" windowWidth="28800" windowHeight="11325" xr2:uid="{BFDF6B18-03B9-43AC-AFEA-CAC5CBD68AD8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G25" i="3" s="1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G14" i="3" s="1"/>
  <c r="H14" i="3"/>
  <c r="E14" i="3" s="1"/>
  <c r="F14" i="3"/>
  <c r="S13" i="3"/>
  <c r="P13" i="3"/>
  <c r="M13" i="3"/>
  <c r="J13" i="3"/>
  <c r="F13" i="3"/>
  <c r="E13" i="3"/>
  <c r="S12" i="3"/>
  <c r="P12" i="3"/>
  <c r="M12" i="3"/>
  <c r="G12" i="3" s="1"/>
  <c r="J12" i="3"/>
  <c r="F12" i="3"/>
  <c r="E12" i="3"/>
  <c r="S11" i="3"/>
  <c r="P11" i="3"/>
  <c r="M11" i="3"/>
  <c r="H11" i="3"/>
  <c r="H27" i="3" s="1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102" i="2"/>
  <c r="C101" i="2"/>
  <c r="C100" i="2"/>
  <c r="C98" i="2" s="1"/>
  <c r="C99" i="2"/>
  <c r="D97" i="2"/>
  <c r="C78" i="2"/>
  <c r="C77" i="2"/>
  <c r="D76" i="2"/>
  <c r="C69" i="2"/>
  <c r="E69" i="2" s="1"/>
  <c r="D66" i="2"/>
  <c r="D65" i="2"/>
  <c r="E65" i="2" s="1"/>
  <c r="C47" i="2"/>
  <c r="C45" i="2" s="1"/>
  <c r="E45" i="2" s="1"/>
  <c r="D44" i="2"/>
  <c r="C36" i="2"/>
  <c r="E36" i="2" s="1"/>
  <c r="C18" i="2"/>
  <c r="E18" i="2" s="1"/>
  <c r="C8" i="2"/>
  <c r="E8" i="2" s="1"/>
  <c r="D5" i="2"/>
  <c r="E5" i="2" s="1"/>
  <c r="D107" i="2" l="1"/>
  <c r="E77" i="2"/>
  <c r="F27" i="3"/>
  <c r="S27" i="3"/>
  <c r="G21" i="3"/>
  <c r="G23" i="3"/>
  <c r="G24" i="3"/>
  <c r="G17" i="3"/>
  <c r="G9" i="3"/>
  <c r="G18" i="3"/>
  <c r="G10" i="3"/>
  <c r="G13" i="3"/>
  <c r="M27" i="3"/>
  <c r="G15" i="3"/>
  <c r="G16" i="3"/>
  <c r="G22" i="3"/>
  <c r="P27" i="3"/>
  <c r="G19" i="3"/>
  <c r="G20" i="3"/>
  <c r="G26" i="3"/>
  <c r="E11" i="3"/>
  <c r="E27" i="3" s="1"/>
  <c r="J11" i="3"/>
  <c r="E98" i="2"/>
  <c r="E4" i="2"/>
  <c r="D60" i="2"/>
  <c r="J27" i="3" l="1"/>
  <c r="G11" i="3"/>
  <c r="G27" i="3" s="1"/>
</calcChain>
</file>

<file path=xl/sharedStrings.xml><?xml version="1.0" encoding="utf-8"?>
<sst xmlns="http://schemas.openxmlformats.org/spreadsheetml/2006/main" count="89" uniqueCount="73">
  <si>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</si>
  <si>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</si>
  <si>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</si>
  <si>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</si>
  <si>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</si>
  <si>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журнали обліку / 08.2023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</si>
  <si>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</si>
  <si>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</si>
  <si>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</si>
  <si>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</si>
  <si>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</si>
  <si>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</si>
  <si>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</si>
  <si>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</si>
  <si>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Компл. Масажн. Зондів / 11.2023</t>
  </si>
  <si>
    <t>стіл масажний / 11.20.23</t>
  </si>
  <si>
    <t>бокс для стерилізації інструментів / 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</si>
  <si>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</si>
  <si>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</si>
  <si>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</si>
  <si>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</si>
  <si>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</si>
  <si>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</si>
  <si>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</si>
  <si>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11.2023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</si>
  <si>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</si>
  <si>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</si>
  <si>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</si>
  <si>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</si>
  <si>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</si>
  <si>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</si>
  <si>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</si>
  <si>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</si>
  <si>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</si>
  <si>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</si>
  <si>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</si>
  <si>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</si>
  <si>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тех.обсл.орг тех (заміна термоплівки, заміна валу, чистка сист.блоку) / 11.2023</t>
  </si>
  <si>
    <t>поштові послуги / 11.2023</t>
  </si>
  <si>
    <t>запр.картр / 11.2023</t>
  </si>
  <si>
    <t>регенераці картр / 11.2023</t>
  </si>
  <si>
    <t>Кошторисні призначення та касові видатки 
Управління освіти Нововолинської міської ради Волинської обл.,</t>
  </si>
  <si>
    <t>за 12 місяців 2023 р.</t>
  </si>
  <si>
    <t>на 01.01.2024 (26.01.24)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</si>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</sst>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780B5548-F450-4D19-9665-D32ECCE3A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FB27-C011-4D39-A965-EBCC3D593BF8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8" customWidth="1"/>
    <col min="5" max="5" width="21.85546875" style="78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8" hidden="1" customWidth="1"/>
    <col min="12" max="13" width="18.5703125" style="106" hidden="1" customWidth="1"/>
    <col min="14" max="14" width="21" style="106" hidden="1" customWidth="1"/>
    <col min="15" max="15" width="23.5703125" style="106" hidden="1" customWidth="1"/>
    <col min="16" max="16" width="21" style="106" hidden="1" customWidth="1"/>
    <col min="17" max="17" width="19.42578125" style="78" customWidth="1"/>
    <col min="18" max="19" width="19.42578125" style="106" customWidth="1"/>
    <col min="20" max="16384" width="9.140625" style="78"/>
  </cols>
  <sheetData>
    <row r="1" spans="1:19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</row>
    <row r="2" spans="1:19" s="33" customFormat="1" ht="6.75" customHeight="1" x14ac:dyDescent="0.25">
      <c r="B2" s="37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33" customFormat="1" ht="22.5" customHeight="1" x14ac:dyDescent="0.3">
      <c r="B4" s="38" t="s">
        <v>42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3" customFormat="1" ht="19.5" customHeight="1" thickBot="1" x14ac:dyDescent="0.3">
      <c r="B5" s="39"/>
      <c r="C5" s="39"/>
      <c r="D5" s="39"/>
      <c r="E5" s="39"/>
      <c r="F5" s="39"/>
      <c r="G5" s="39"/>
      <c r="H5" s="40"/>
      <c r="I5" s="40" t="s">
        <v>43</v>
      </c>
      <c r="J5" s="39"/>
      <c r="K5" s="39"/>
      <c r="N5" s="39"/>
      <c r="O5" s="39"/>
      <c r="P5" s="39"/>
      <c r="Q5" s="39"/>
    </row>
    <row r="6" spans="1:19" s="33" customFormat="1" ht="40.5" customHeight="1" thickBot="1" x14ac:dyDescent="0.3">
      <c r="A6" s="41" t="s">
        <v>44</v>
      </c>
      <c r="B6" s="42" t="s">
        <v>45</v>
      </c>
      <c r="C6" s="43" t="s">
        <v>46</v>
      </c>
      <c r="D6" s="44"/>
      <c r="E6" s="45" t="s">
        <v>47</v>
      </c>
      <c r="F6" s="46"/>
      <c r="G6" s="47"/>
      <c r="H6" s="45" t="s">
        <v>48</v>
      </c>
      <c r="I6" s="46"/>
      <c r="J6" s="47"/>
      <c r="K6" s="48" t="s">
        <v>49</v>
      </c>
      <c r="L6" s="49"/>
      <c r="M6" s="47"/>
      <c r="N6" s="48" t="s">
        <v>50</v>
      </c>
      <c r="O6" s="49"/>
      <c r="P6" s="50"/>
      <c r="Q6" s="48" t="s">
        <v>51</v>
      </c>
      <c r="R6" s="49"/>
      <c r="S6" s="47"/>
    </row>
    <row r="7" spans="1:19" s="33" customFormat="1" ht="53.25" customHeight="1" thickBot="1" x14ac:dyDescent="0.3">
      <c r="A7" s="51"/>
      <c r="B7" s="52"/>
      <c r="C7" s="53"/>
      <c r="D7" s="54"/>
      <c r="E7" s="55" t="s">
        <v>52</v>
      </c>
      <c r="F7" s="56" t="s">
        <v>53</v>
      </c>
      <c r="G7" s="56" t="s">
        <v>54</v>
      </c>
      <c r="H7" s="55" t="s">
        <v>52</v>
      </c>
      <c r="I7" s="56" t="s">
        <v>53</v>
      </c>
      <c r="J7" s="56" t="s">
        <v>54</v>
      </c>
      <c r="K7" s="55" t="s">
        <v>52</v>
      </c>
      <c r="L7" s="56" t="s">
        <v>53</v>
      </c>
      <c r="M7" s="56" t="s">
        <v>54</v>
      </c>
      <c r="N7" s="55" t="s">
        <v>52</v>
      </c>
      <c r="O7" s="56" t="s">
        <v>53</v>
      </c>
      <c r="P7" s="56" t="s">
        <v>54</v>
      </c>
      <c r="Q7" s="55" t="s">
        <v>52</v>
      </c>
      <c r="R7" s="56" t="s">
        <v>53</v>
      </c>
      <c r="S7" s="56" t="s">
        <v>54</v>
      </c>
    </row>
    <row r="8" spans="1:19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19" ht="18.75" customHeight="1" x14ac:dyDescent="0.2">
      <c r="A9" s="68" t="s">
        <v>72</v>
      </c>
      <c r="B9" s="69">
        <v>2111</v>
      </c>
      <c r="C9" s="70" t="s">
        <v>55</v>
      </c>
      <c r="D9" s="71"/>
      <c r="E9" s="72">
        <f t="shared" ref="E9:G26" si="0">H9+K9+N9+Q9</f>
        <v>1490300</v>
      </c>
      <c r="F9" s="73">
        <f t="shared" si="0"/>
        <v>1490262.39</v>
      </c>
      <c r="G9" s="74">
        <f t="shared" si="0"/>
        <v>37.610000000102445</v>
      </c>
      <c r="H9" s="75">
        <v>1490300</v>
      </c>
      <c r="I9" s="76">
        <v>1490262.39</v>
      </c>
      <c r="J9" s="104">
        <f>H9-I9</f>
        <v>37.610000000102445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</row>
    <row r="10" spans="1:19" ht="18.75" customHeight="1" x14ac:dyDescent="0.2">
      <c r="A10" s="68"/>
      <c r="B10" s="79">
        <v>2120</v>
      </c>
      <c r="C10" s="80" t="s">
        <v>56</v>
      </c>
      <c r="D10" s="81"/>
      <c r="E10" s="82">
        <f t="shared" si="0"/>
        <v>300100</v>
      </c>
      <c r="F10" s="83">
        <f t="shared" si="0"/>
        <v>300065.95</v>
      </c>
      <c r="G10" s="84">
        <f t="shared" si="0"/>
        <v>34.049999999988358</v>
      </c>
      <c r="H10" s="75">
        <v>300100</v>
      </c>
      <c r="I10" s="85">
        <v>300065.95</v>
      </c>
      <c r="J10" s="77">
        <f>H10-I10</f>
        <v>34.049999999988358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</row>
    <row r="11" spans="1:19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9900</v>
      </c>
      <c r="F11" s="83">
        <f t="shared" si="0"/>
        <v>9886.84</v>
      </c>
      <c r="G11" s="84">
        <f t="shared" si="0"/>
        <v>13.159999999999854</v>
      </c>
      <c r="H11" s="75">
        <f>20300+1400-11800</f>
        <v>9900</v>
      </c>
      <c r="I11" s="85">
        <v>9886.84</v>
      </c>
      <c r="J11" s="77">
        <f t="shared" ref="J11:J25" si="1">H11-I11</f>
        <v>13.159999999999854</v>
      </c>
      <c r="K11" s="75">
        <v>0</v>
      </c>
      <c r="L11" s="85">
        <v>0</v>
      </c>
      <c r="M11" s="77">
        <f t="shared" ref="M11:M25" si="2">K11-L11</f>
        <v>0</v>
      </c>
      <c r="N11" s="86"/>
      <c r="O11" s="87">
        <v>0</v>
      </c>
      <c r="P11" s="77">
        <f t="shared" ref="P11:P25" si="3">N11-O11</f>
        <v>0</v>
      </c>
      <c r="Q11" s="75">
        <v>0</v>
      </c>
      <c r="R11" s="85">
        <v>0</v>
      </c>
      <c r="S11" s="77">
        <f t="shared" ref="S11:S25" si="4">Q11-R11</f>
        <v>0</v>
      </c>
    </row>
    <row r="12" spans="1:19" ht="18.75" customHeight="1" x14ac:dyDescent="0.2">
      <c r="A12" s="68"/>
      <c r="B12" s="79">
        <v>2220</v>
      </c>
      <c r="C12" s="80" t="s">
        <v>57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si="1"/>
        <v>0</v>
      </c>
      <c r="K12" s="86">
        <v>0</v>
      </c>
      <c r="L12" s="87">
        <v>0</v>
      </c>
      <c r="M12" s="77">
        <f t="shared" si="2"/>
        <v>0</v>
      </c>
      <c r="N12" s="86">
        <v>0</v>
      </c>
      <c r="O12" s="87">
        <v>0</v>
      </c>
      <c r="P12" s="77">
        <f t="shared" si="3"/>
        <v>0</v>
      </c>
      <c r="Q12" s="86">
        <v>0</v>
      </c>
      <c r="R12" s="87">
        <v>0</v>
      </c>
      <c r="S12" s="77">
        <f t="shared" si="4"/>
        <v>0</v>
      </c>
    </row>
    <row r="13" spans="1:19" ht="18.75" customHeight="1" x14ac:dyDescent="0.2">
      <c r="A13" s="68"/>
      <c r="B13" s="79">
        <v>2230</v>
      </c>
      <c r="C13" s="80" t="s">
        <v>58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1"/>
        <v>0</v>
      </c>
      <c r="K13" s="75">
        <v>0</v>
      </c>
      <c r="L13" s="85">
        <v>0</v>
      </c>
      <c r="M13" s="77">
        <f t="shared" si="2"/>
        <v>0</v>
      </c>
      <c r="N13" s="86"/>
      <c r="O13" s="87">
        <v>0</v>
      </c>
      <c r="P13" s="77">
        <f t="shared" si="3"/>
        <v>0</v>
      </c>
      <c r="Q13" s="75">
        <v>0</v>
      </c>
      <c r="R13" s="85">
        <v>0</v>
      </c>
      <c r="S13" s="77">
        <f t="shared" si="4"/>
        <v>0</v>
      </c>
    </row>
    <row r="14" spans="1:19" ht="18.75" customHeight="1" x14ac:dyDescent="0.2">
      <c r="A14" s="68"/>
      <c r="B14" s="79">
        <v>2240</v>
      </c>
      <c r="C14" s="80" t="s">
        <v>18</v>
      </c>
      <c r="D14" s="81"/>
      <c r="E14" s="82">
        <f t="shared" si="0"/>
        <v>8264</v>
      </c>
      <c r="F14" s="83">
        <f t="shared" si="0"/>
        <v>8264</v>
      </c>
      <c r="G14" s="84">
        <f t="shared" si="0"/>
        <v>0</v>
      </c>
      <c r="H14" s="75">
        <f>7800+400+64</f>
        <v>8264</v>
      </c>
      <c r="I14" s="85">
        <v>8264</v>
      </c>
      <c r="J14" s="77">
        <f t="shared" si="1"/>
        <v>0</v>
      </c>
      <c r="K14" s="75">
        <v>0</v>
      </c>
      <c r="L14" s="85">
        <v>0</v>
      </c>
      <c r="M14" s="77">
        <f t="shared" si="2"/>
        <v>0</v>
      </c>
      <c r="N14" s="86"/>
      <c r="O14" s="87">
        <v>0</v>
      </c>
      <c r="P14" s="77">
        <f t="shared" si="3"/>
        <v>0</v>
      </c>
      <c r="Q14" s="75">
        <v>0</v>
      </c>
      <c r="R14" s="85">
        <v>0</v>
      </c>
      <c r="S14" s="77">
        <f t="shared" si="4"/>
        <v>0</v>
      </c>
    </row>
    <row r="15" spans="1:19" ht="18.75" customHeight="1" x14ac:dyDescent="0.2">
      <c r="A15" s="68"/>
      <c r="B15" s="79">
        <v>2250</v>
      </c>
      <c r="C15" s="80" t="s">
        <v>59</v>
      </c>
      <c r="D15" s="81"/>
      <c r="E15" s="82">
        <f t="shared" si="0"/>
        <v>10906</v>
      </c>
      <c r="F15" s="83">
        <f t="shared" si="0"/>
        <v>10499.900000000001</v>
      </c>
      <c r="G15" s="84">
        <f t="shared" si="0"/>
        <v>406.09999999999854</v>
      </c>
      <c r="H15" s="75">
        <v>10906</v>
      </c>
      <c r="I15" s="85">
        <v>10499.900000000001</v>
      </c>
      <c r="J15" s="77">
        <f t="shared" si="1"/>
        <v>406.09999999999854</v>
      </c>
      <c r="K15" s="75">
        <v>0</v>
      </c>
      <c r="L15" s="85">
        <v>0</v>
      </c>
      <c r="M15" s="77">
        <f t="shared" si="2"/>
        <v>0</v>
      </c>
      <c r="N15" s="86">
        <v>0</v>
      </c>
      <c r="O15" s="87">
        <v>0</v>
      </c>
      <c r="P15" s="77">
        <f t="shared" si="3"/>
        <v>0</v>
      </c>
      <c r="Q15" s="75">
        <v>0</v>
      </c>
      <c r="R15" s="85">
        <v>0</v>
      </c>
      <c r="S15" s="77">
        <f t="shared" si="4"/>
        <v>0</v>
      </c>
    </row>
    <row r="16" spans="1:19" ht="18.75" customHeight="1" x14ac:dyDescent="0.2">
      <c r="A16" s="68"/>
      <c r="B16" s="79">
        <v>2271</v>
      </c>
      <c r="C16" s="80" t="s">
        <v>60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1"/>
        <v>0</v>
      </c>
      <c r="K16" s="75">
        <v>0</v>
      </c>
      <c r="L16" s="85">
        <v>0</v>
      </c>
      <c r="M16" s="77">
        <f t="shared" si="2"/>
        <v>0</v>
      </c>
      <c r="N16" s="86">
        <v>0</v>
      </c>
      <c r="O16" s="87">
        <v>0</v>
      </c>
      <c r="P16" s="77">
        <f t="shared" si="3"/>
        <v>0</v>
      </c>
      <c r="Q16" s="75">
        <v>0</v>
      </c>
      <c r="R16" s="85">
        <v>0</v>
      </c>
      <c r="S16" s="77">
        <f t="shared" si="4"/>
        <v>0</v>
      </c>
    </row>
    <row r="17" spans="1:19" ht="18.75" customHeight="1" x14ac:dyDescent="0.2">
      <c r="A17" s="68"/>
      <c r="B17" s="79">
        <v>2272</v>
      </c>
      <c r="C17" s="80" t="s">
        <v>61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1"/>
        <v>0</v>
      </c>
      <c r="K17" s="75">
        <v>0</v>
      </c>
      <c r="L17" s="85">
        <v>0</v>
      </c>
      <c r="M17" s="77">
        <f t="shared" si="2"/>
        <v>0</v>
      </c>
      <c r="N17" s="86">
        <v>0</v>
      </c>
      <c r="O17" s="87">
        <v>0</v>
      </c>
      <c r="P17" s="77">
        <f t="shared" si="3"/>
        <v>0</v>
      </c>
      <c r="Q17" s="75">
        <v>0</v>
      </c>
      <c r="R17" s="85">
        <v>0</v>
      </c>
      <c r="S17" s="77">
        <f t="shared" si="4"/>
        <v>0</v>
      </c>
    </row>
    <row r="18" spans="1:19" ht="18.75" customHeight="1" x14ac:dyDescent="0.2">
      <c r="A18" s="68"/>
      <c r="B18" s="79">
        <v>2273</v>
      </c>
      <c r="C18" s="80" t="s">
        <v>62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1"/>
        <v>0</v>
      </c>
      <c r="K18" s="75">
        <v>0</v>
      </c>
      <c r="L18" s="85">
        <v>0</v>
      </c>
      <c r="M18" s="77">
        <f t="shared" si="2"/>
        <v>0</v>
      </c>
      <c r="N18" s="86">
        <v>0</v>
      </c>
      <c r="O18" s="87">
        <v>0</v>
      </c>
      <c r="P18" s="77">
        <f t="shared" si="3"/>
        <v>0</v>
      </c>
      <c r="Q18" s="75">
        <v>0</v>
      </c>
      <c r="R18" s="85">
        <v>0</v>
      </c>
      <c r="S18" s="77">
        <f t="shared" si="4"/>
        <v>0</v>
      </c>
    </row>
    <row r="19" spans="1:19" ht="18.75" customHeight="1" x14ac:dyDescent="0.2">
      <c r="A19" s="68"/>
      <c r="B19" s="79">
        <v>2274</v>
      </c>
      <c r="C19" s="80" t="s">
        <v>63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1"/>
        <v>0</v>
      </c>
      <c r="K19" s="75">
        <v>0</v>
      </c>
      <c r="L19" s="85">
        <v>0</v>
      </c>
      <c r="M19" s="77">
        <f t="shared" si="2"/>
        <v>0</v>
      </c>
      <c r="N19" s="86">
        <v>0</v>
      </c>
      <c r="O19" s="87">
        <v>0</v>
      </c>
      <c r="P19" s="77">
        <f t="shared" si="3"/>
        <v>0</v>
      </c>
      <c r="Q19" s="75">
        <v>0</v>
      </c>
      <c r="R19" s="85">
        <v>0</v>
      </c>
      <c r="S19" s="77">
        <f t="shared" si="4"/>
        <v>0</v>
      </c>
    </row>
    <row r="20" spans="1:19" ht="18.75" customHeight="1" x14ac:dyDescent="0.2">
      <c r="A20" s="68"/>
      <c r="B20" s="79">
        <v>2275</v>
      </c>
      <c r="C20" s="80" t="s">
        <v>64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1"/>
        <v>0</v>
      </c>
      <c r="K20" s="75">
        <v>0</v>
      </c>
      <c r="L20" s="85">
        <v>0</v>
      </c>
      <c r="M20" s="77">
        <f t="shared" si="2"/>
        <v>0</v>
      </c>
      <c r="N20" s="86">
        <v>0</v>
      </c>
      <c r="O20" s="87">
        <v>0</v>
      </c>
      <c r="P20" s="77">
        <f t="shared" si="3"/>
        <v>0</v>
      </c>
      <c r="Q20" s="75">
        <v>0</v>
      </c>
      <c r="R20" s="85">
        <v>0</v>
      </c>
      <c r="S20" s="77">
        <f t="shared" si="4"/>
        <v>0</v>
      </c>
    </row>
    <row r="21" spans="1:19" ht="18.75" customHeight="1" x14ac:dyDescent="0.2">
      <c r="A21" s="68"/>
      <c r="B21" s="79">
        <v>2282</v>
      </c>
      <c r="C21" s="88" t="s">
        <v>65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1"/>
        <v>0</v>
      </c>
      <c r="K21" s="75">
        <v>0</v>
      </c>
      <c r="L21" s="85">
        <v>0</v>
      </c>
      <c r="M21" s="77">
        <f t="shared" si="2"/>
        <v>0</v>
      </c>
      <c r="N21" s="86">
        <v>0</v>
      </c>
      <c r="O21" s="87">
        <v>0</v>
      </c>
      <c r="P21" s="77">
        <f t="shared" si="3"/>
        <v>0</v>
      </c>
      <c r="Q21" s="75">
        <v>0</v>
      </c>
      <c r="R21" s="85">
        <v>0</v>
      </c>
      <c r="S21" s="77">
        <f t="shared" si="4"/>
        <v>0</v>
      </c>
    </row>
    <row r="22" spans="1:19" ht="18.75" customHeight="1" x14ac:dyDescent="0.2">
      <c r="A22" s="68"/>
      <c r="B22" s="79">
        <v>2730</v>
      </c>
      <c r="C22" s="80" t="s">
        <v>66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1"/>
        <v>0</v>
      </c>
      <c r="K22" s="75">
        <v>0</v>
      </c>
      <c r="L22" s="85">
        <v>0</v>
      </c>
      <c r="M22" s="77">
        <f t="shared" si="2"/>
        <v>0</v>
      </c>
      <c r="N22" s="86">
        <v>0</v>
      </c>
      <c r="O22" s="87">
        <v>0</v>
      </c>
      <c r="P22" s="77">
        <f t="shared" si="3"/>
        <v>0</v>
      </c>
      <c r="Q22" s="75">
        <v>0</v>
      </c>
      <c r="R22" s="85">
        <v>0</v>
      </c>
      <c r="S22" s="77">
        <f t="shared" si="4"/>
        <v>0</v>
      </c>
    </row>
    <row r="23" spans="1:19" ht="18.75" customHeight="1" x14ac:dyDescent="0.2">
      <c r="A23" s="68"/>
      <c r="B23" s="79">
        <v>2800</v>
      </c>
      <c r="C23" s="80" t="s">
        <v>67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1"/>
        <v>0</v>
      </c>
      <c r="K23" s="75">
        <v>0</v>
      </c>
      <c r="L23" s="85">
        <v>0</v>
      </c>
      <c r="M23" s="77">
        <f t="shared" si="2"/>
        <v>0</v>
      </c>
      <c r="N23" s="86">
        <v>0</v>
      </c>
      <c r="O23" s="87">
        <v>0</v>
      </c>
      <c r="P23" s="77">
        <f t="shared" si="3"/>
        <v>0</v>
      </c>
      <c r="Q23" s="75">
        <v>0</v>
      </c>
      <c r="R23" s="85">
        <v>0</v>
      </c>
      <c r="S23" s="77">
        <f t="shared" si="4"/>
        <v>0</v>
      </c>
    </row>
    <row r="24" spans="1:19" ht="18.75" customHeight="1" x14ac:dyDescent="0.2">
      <c r="A24" s="68"/>
      <c r="B24" s="79">
        <v>3110</v>
      </c>
      <c r="C24" s="80" t="s">
        <v>68</v>
      </c>
      <c r="D24" s="81"/>
      <c r="E24" s="82">
        <f t="shared" si="0"/>
        <v>11800</v>
      </c>
      <c r="F24" s="83">
        <f t="shared" si="0"/>
        <v>11800</v>
      </c>
      <c r="G24" s="84">
        <f t="shared" si="0"/>
        <v>0</v>
      </c>
      <c r="H24" s="75">
        <v>0</v>
      </c>
      <c r="I24" s="85">
        <v>0</v>
      </c>
      <c r="J24" s="77">
        <f t="shared" si="1"/>
        <v>0</v>
      </c>
      <c r="K24" s="75">
        <v>0</v>
      </c>
      <c r="L24" s="85">
        <v>0</v>
      </c>
      <c r="M24" s="77">
        <f t="shared" si="2"/>
        <v>0</v>
      </c>
      <c r="N24" s="86"/>
      <c r="O24" s="87">
        <v>0</v>
      </c>
      <c r="P24" s="77">
        <f t="shared" si="3"/>
        <v>0</v>
      </c>
      <c r="Q24" s="75">
        <v>11800</v>
      </c>
      <c r="R24" s="85">
        <v>11800</v>
      </c>
      <c r="S24" s="77">
        <f t="shared" si="4"/>
        <v>0</v>
      </c>
    </row>
    <row r="25" spans="1:19" ht="18.75" customHeight="1" x14ac:dyDescent="0.2">
      <c r="A25" s="68"/>
      <c r="B25" s="89">
        <v>3132</v>
      </c>
      <c r="C25" s="90" t="s">
        <v>69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1"/>
        <v>0</v>
      </c>
      <c r="K25" s="75">
        <v>0</v>
      </c>
      <c r="L25" s="85">
        <v>0</v>
      </c>
      <c r="M25" s="77">
        <f t="shared" si="2"/>
        <v>0</v>
      </c>
      <c r="N25" s="86">
        <v>0</v>
      </c>
      <c r="O25" s="87">
        <v>0</v>
      </c>
      <c r="P25" s="77">
        <f t="shared" si="3"/>
        <v>0</v>
      </c>
      <c r="Q25" s="75">
        <v>0</v>
      </c>
      <c r="R25" s="85">
        <v>0</v>
      </c>
      <c r="S25" s="77">
        <f t="shared" si="4"/>
        <v>0</v>
      </c>
    </row>
    <row r="26" spans="1:19" ht="18.75" customHeight="1" thickBot="1" x14ac:dyDescent="0.25">
      <c r="A26" s="68"/>
      <c r="B26" s="89">
        <v>3142</v>
      </c>
      <c r="C26" s="92" t="s">
        <v>70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</row>
    <row r="27" spans="1:19" ht="18.75" customHeight="1" thickBot="1" x14ac:dyDescent="0.25">
      <c r="A27" s="98" t="s">
        <v>71</v>
      </c>
      <c r="B27" s="99"/>
      <c r="C27" s="99"/>
      <c r="D27" s="99"/>
      <c r="E27" s="100">
        <f t="shared" ref="E27:S27" si="5">SUM(E9:E26)</f>
        <v>1831270</v>
      </c>
      <c r="F27" s="101">
        <f t="shared" si="5"/>
        <v>1830779.0799999998</v>
      </c>
      <c r="G27" s="102">
        <f t="shared" si="5"/>
        <v>490.9200000000892</v>
      </c>
      <c r="H27" s="100">
        <f t="shared" si="5"/>
        <v>1819470</v>
      </c>
      <c r="I27" s="101">
        <f t="shared" si="5"/>
        <v>1818979.0799999998</v>
      </c>
      <c r="J27" s="103">
        <f t="shared" si="5"/>
        <v>490.9200000000892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11800</v>
      </c>
      <c r="R27" s="101">
        <f t="shared" si="5"/>
        <v>11800</v>
      </c>
      <c r="S27" s="103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8396-CFC3-4D9F-9A92-E960AEA1DE78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12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9886.84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9886.84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idden="1" collapsed="1" x14ac:dyDescent="0.3">
      <c r="A6" s="12">
        <v>2210.1</v>
      </c>
      <c r="B6" s="13" t="s">
        <v>3</v>
      </c>
      <c r="C6" s="13"/>
      <c r="D6" s="14"/>
      <c r="E6" s="9"/>
      <c r="F6" s="9"/>
      <c r="G6" s="9"/>
      <c r="I6" s="9"/>
      <c r="J6" s="9"/>
      <c r="K6" s="9"/>
      <c r="M6" s="9"/>
      <c r="N6" s="9"/>
      <c r="O6" s="9"/>
    </row>
    <row r="7" spans="1:15" x14ac:dyDescent="0.3">
      <c r="A7" s="12">
        <v>2210.1999999999998</v>
      </c>
      <c r="B7" s="13" t="s">
        <v>4</v>
      </c>
      <c r="C7" s="13"/>
      <c r="D7" s="14">
        <v>2547.84</v>
      </c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2547.84</v>
      </c>
      <c r="D8" s="18"/>
      <c r="E8" s="19">
        <f>D7-C8</f>
        <v>0</v>
      </c>
    </row>
    <row r="9" spans="1:15" collapsed="1" x14ac:dyDescent="0.3">
      <c r="A9" s="12"/>
      <c r="B9" s="20" t="s">
        <v>5</v>
      </c>
      <c r="C9" s="18">
        <v>2547.84</v>
      </c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6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7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8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9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10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11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12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x14ac:dyDescent="0.3">
      <c r="A44" s="12">
        <v>2211.9</v>
      </c>
      <c r="B44" s="13" t="s">
        <v>13</v>
      </c>
      <c r="C44" s="13"/>
      <c r="D44" s="14">
        <f>5950+1389</f>
        <v>7339</v>
      </c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7339</v>
      </c>
      <c r="D45" s="18"/>
      <c r="E45" s="19">
        <f>D44-C45</f>
        <v>0</v>
      </c>
    </row>
    <row r="46" spans="1:15" collapsed="1" x14ac:dyDescent="0.3">
      <c r="A46" s="12"/>
      <c r="B46" s="21" t="s">
        <v>14</v>
      </c>
      <c r="C46" s="18">
        <v>1700</v>
      </c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12"/>
      <c r="B47" s="21" t="s">
        <v>15</v>
      </c>
      <c r="C47" s="18">
        <f>4250</f>
        <v>4250</v>
      </c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/>
      <c r="B48" s="21" t="s">
        <v>16</v>
      </c>
      <c r="C48" s="18">
        <v>1389</v>
      </c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17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17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17</v>
      </c>
    </row>
    <row r="64" spans="1:15" ht="39.75" customHeight="1" x14ac:dyDescent="0.3">
      <c r="A64" s="5">
        <v>2240</v>
      </c>
      <c r="B64" s="6" t="s">
        <v>18</v>
      </c>
      <c r="C64" s="6"/>
      <c r="D64" s="7">
        <f>Лог.пункт!I14</f>
        <v>8264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8264</v>
      </c>
      <c r="E65" s="9" t="b">
        <f>D64=D65</f>
        <v>1</v>
      </c>
    </row>
    <row r="66" spans="1:5" collapsed="1" x14ac:dyDescent="0.3">
      <c r="A66" s="15">
        <v>2240.1</v>
      </c>
      <c r="B66" s="13" t="s">
        <v>19</v>
      </c>
      <c r="C66" s="13"/>
      <c r="D66" s="14">
        <f>357</f>
        <v>357</v>
      </c>
    </row>
    <row r="67" spans="1:5" hidden="1" x14ac:dyDescent="0.3">
      <c r="A67" s="15">
        <v>2240.1999999999998</v>
      </c>
      <c r="B67" s="27" t="s">
        <v>20</v>
      </c>
      <c r="C67" s="28"/>
      <c r="D67" s="14"/>
    </row>
    <row r="68" spans="1:5" hidden="1" x14ac:dyDescent="0.3">
      <c r="A68" s="15">
        <v>2240.3000000000002</v>
      </c>
      <c r="B68" s="27" t="s">
        <v>21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22</v>
      </c>
      <c r="C75" s="28"/>
      <c r="D75" s="14"/>
    </row>
    <row r="76" spans="1:5" ht="27" customHeight="1" x14ac:dyDescent="0.3">
      <c r="A76" s="15">
        <v>2240.5</v>
      </c>
      <c r="B76" s="27" t="s">
        <v>23</v>
      </c>
      <c r="C76" s="28"/>
      <c r="D76" s="14">
        <f>4040</f>
        <v>4040</v>
      </c>
    </row>
    <row r="77" spans="1:5" hidden="1" outlineLevel="1" x14ac:dyDescent="0.3">
      <c r="A77" s="15"/>
      <c r="B77" s="16"/>
      <c r="C77" s="17">
        <f>SUM(C78:C85)</f>
        <v>4040</v>
      </c>
      <c r="D77" s="18"/>
      <c r="E77" s="19">
        <f>D76-C77</f>
        <v>0</v>
      </c>
    </row>
    <row r="78" spans="1:5" ht="17.25" customHeight="1" collapsed="1" x14ac:dyDescent="0.3">
      <c r="A78" s="15"/>
      <c r="B78" s="20" t="s">
        <v>24</v>
      </c>
      <c r="C78" s="18">
        <f>4040</f>
        <v>4040</v>
      </c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25</v>
      </c>
      <c r="C86" s="28"/>
      <c r="D86" s="14"/>
    </row>
    <row r="87" spans="1:4" ht="21" hidden="1" customHeight="1" x14ac:dyDescent="0.3">
      <c r="A87" s="15">
        <v>2240.6999999999998</v>
      </c>
      <c r="B87" s="27" t="s">
        <v>26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27</v>
      </c>
      <c r="C88" s="28"/>
      <c r="D88" s="14"/>
    </row>
    <row r="89" spans="1:4" ht="18.75" hidden="1" customHeight="1" x14ac:dyDescent="0.3">
      <c r="A89" s="15">
        <v>2240.9</v>
      </c>
      <c r="B89" s="27" t="s">
        <v>28</v>
      </c>
      <c r="C89" s="28"/>
      <c r="D89" s="14"/>
    </row>
    <row r="90" spans="1:4" ht="20.25" hidden="1" customHeight="1" x14ac:dyDescent="0.3">
      <c r="A90" s="15">
        <v>2241.1</v>
      </c>
      <c r="B90" s="27" t="s">
        <v>29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30</v>
      </c>
      <c r="C91" s="28"/>
      <c r="D91" s="14"/>
    </row>
    <row r="92" spans="1:4" ht="15" hidden="1" customHeight="1" x14ac:dyDescent="0.3">
      <c r="A92" s="15">
        <v>2241.3000000000002</v>
      </c>
      <c r="B92" s="27" t="s">
        <v>31</v>
      </c>
      <c r="C92" s="28"/>
      <c r="D92" s="14"/>
    </row>
    <row r="93" spans="1:4" ht="16.5" hidden="1" customHeight="1" x14ac:dyDescent="0.3">
      <c r="A93" s="15">
        <v>2241.4</v>
      </c>
      <c r="B93" s="27" t="s">
        <v>32</v>
      </c>
      <c r="C93" s="28"/>
      <c r="D93" s="14"/>
    </row>
    <row r="94" spans="1:4" ht="18.75" hidden="1" customHeight="1" x14ac:dyDescent="0.3">
      <c r="A94" s="15">
        <v>2241.5</v>
      </c>
      <c r="B94" s="27" t="s">
        <v>33</v>
      </c>
      <c r="C94" s="28"/>
      <c r="D94" s="14"/>
    </row>
    <row r="95" spans="1:4" ht="26.25" hidden="1" customHeight="1" x14ac:dyDescent="0.3">
      <c r="A95" s="15">
        <v>2241.6</v>
      </c>
      <c r="B95" s="29" t="s">
        <v>34</v>
      </c>
      <c r="C95" s="28"/>
      <c r="D95" s="14"/>
    </row>
    <row r="96" spans="1:4" ht="27" hidden="1" customHeight="1" x14ac:dyDescent="0.3">
      <c r="A96" s="15">
        <v>2241.6999999999998</v>
      </c>
      <c r="B96" s="27" t="s">
        <v>35</v>
      </c>
      <c r="C96" s="28"/>
      <c r="D96" s="14"/>
    </row>
    <row r="97" spans="1:5" x14ac:dyDescent="0.3">
      <c r="A97" s="15">
        <v>2241.9</v>
      </c>
      <c r="B97" s="27" t="s">
        <v>36</v>
      </c>
      <c r="C97" s="28"/>
      <c r="D97" s="14">
        <f>3867</f>
        <v>3867</v>
      </c>
    </row>
    <row r="98" spans="1:5" hidden="1" outlineLevel="1" x14ac:dyDescent="0.3">
      <c r="A98" s="15"/>
      <c r="B98" s="16"/>
      <c r="C98" s="17">
        <f>SUM(C99:C108)</f>
        <v>3867</v>
      </c>
      <c r="D98" s="30"/>
      <c r="E98" s="19">
        <f>D97-C98</f>
        <v>0</v>
      </c>
    </row>
    <row r="99" spans="1:5" collapsed="1" x14ac:dyDescent="0.3">
      <c r="A99" s="15"/>
      <c r="B99" s="21" t="s">
        <v>37</v>
      </c>
      <c r="C99" s="18">
        <f>2500</f>
        <v>2500</v>
      </c>
      <c r="D99" s="18"/>
    </row>
    <row r="100" spans="1:5" x14ac:dyDescent="0.3">
      <c r="A100" s="15"/>
      <c r="B100" s="21" t="s">
        <v>38</v>
      </c>
      <c r="C100" s="18">
        <f>107</f>
        <v>107</v>
      </c>
      <c r="D100" s="18"/>
    </row>
    <row r="101" spans="1:5" x14ac:dyDescent="0.3">
      <c r="A101" s="15"/>
      <c r="B101" s="21" t="s">
        <v>39</v>
      </c>
      <c r="C101" s="18">
        <f>540</f>
        <v>540</v>
      </c>
      <c r="D101" s="18"/>
    </row>
    <row r="102" spans="1:5" x14ac:dyDescent="0.3">
      <c r="A102" s="15"/>
      <c r="B102" s="31" t="s">
        <v>40</v>
      </c>
      <c r="C102" s="18">
        <f>720</f>
        <v>720</v>
      </c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2024-02-14T07:43:42Z</dcterms:created>
  <dcterms:modified xsi:type="dcterms:W3CDTF">2024-02-14T07:43:43Z</dcterms:modified>
</cp:coreProperties>
</file>