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"/>
    </mc:Choice>
  </mc:AlternateContent>
  <xr:revisionPtr revIDLastSave="0" documentId="13_ncr:1_{72A9ABD9-B5E8-4C54-A5C5-99DA484D927C}" xr6:coauthVersionLast="36" xr6:coauthVersionMax="36" xr10:uidLastSave="{00000000-0000-0000-0000-000000000000}"/>
  <bookViews>
    <workbookView xWindow="0" yWindow="0" windowWidth="28800" windowHeight="11325" xr2:uid="{6D7A5B44-E0BF-4C55-9D7F-403622E55E91}"/>
  </bookViews>
  <sheets>
    <sheet name="МНВК" sheetId="3" r:id="rId1"/>
    <sheet name="КЕКВ заг.ф. 2210 і 2240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  <c r="D4" i="2"/>
  <c r="A2" i="2"/>
  <c r="R27" i="3"/>
  <c r="Q27" i="3"/>
  <c r="O27" i="3"/>
  <c r="N27" i="3"/>
  <c r="L27" i="3"/>
  <c r="K27" i="3"/>
  <c r="I27" i="3"/>
  <c r="S26" i="3"/>
  <c r="P26" i="3"/>
  <c r="M26" i="3"/>
  <c r="J26" i="3"/>
  <c r="F26" i="3"/>
  <c r="E26" i="3"/>
  <c r="S25" i="3"/>
  <c r="P25" i="3"/>
  <c r="M25" i="3"/>
  <c r="J25" i="3"/>
  <c r="F25" i="3"/>
  <c r="E25" i="3"/>
  <c r="S24" i="3"/>
  <c r="P24" i="3"/>
  <c r="M24" i="3"/>
  <c r="J24" i="3"/>
  <c r="F24" i="3"/>
  <c r="E24" i="3"/>
  <c r="S23" i="3"/>
  <c r="P23" i="3"/>
  <c r="M23" i="3"/>
  <c r="J23" i="3"/>
  <c r="G23" i="3"/>
  <c r="F23" i="3"/>
  <c r="E23" i="3"/>
  <c r="S22" i="3"/>
  <c r="P22" i="3"/>
  <c r="M22" i="3"/>
  <c r="J22" i="3"/>
  <c r="F22" i="3"/>
  <c r="E22" i="3"/>
  <c r="S21" i="3"/>
  <c r="P21" i="3"/>
  <c r="M21" i="3"/>
  <c r="J21" i="3"/>
  <c r="G21" i="3" s="1"/>
  <c r="F21" i="3"/>
  <c r="E21" i="3"/>
  <c r="S20" i="3"/>
  <c r="P20" i="3"/>
  <c r="M20" i="3"/>
  <c r="J20" i="3"/>
  <c r="F20" i="3"/>
  <c r="E20" i="3"/>
  <c r="S19" i="3"/>
  <c r="P19" i="3"/>
  <c r="M19" i="3"/>
  <c r="J19" i="3"/>
  <c r="G19" i="3" s="1"/>
  <c r="F19" i="3"/>
  <c r="E19" i="3"/>
  <c r="S18" i="3"/>
  <c r="P18" i="3"/>
  <c r="M18" i="3"/>
  <c r="J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G15" i="3" s="1"/>
  <c r="F15" i="3"/>
  <c r="E15" i="3"/>
  <c r="S14" i="3"/>
  <c r="P14" i="3"/>
  <c r="M14" i="3"/>
  <c r="H14" i="3"/>
  <c r="J14" i="3" s="1"/>
  <c r="F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P11" i="3"/>
  <c r="M11" i="3"/>
  <c r="H11" i="3"/>
  <c r="F11" i="3"/>
  <c r="S10" i="3"/>
  <c r="P10" i="3"/>
  <c r="M10" i="3"/>
  <c r="J10" i="3"/>
  <c r="G10" i="3" s="1"/>
  <c r="F10" i="3"/>
  <c r="E10" i="3"/>
  <c r="S9" i="3"/>
  <c r="P9" i="3"/>
  <c r="M9" i="3"/>
  <c r="J9" i="3"/>
  <c r="F9" i="3"/>
  <c r="E9" i="3"/>
  <c r="C110" i="2"/>
  <c r="C108" i="2"/>
  <c r="C106" i="2"/>
  <c r="E106" i="2" s="1"/>
  <c r="D100" i="2"/>
  <c r="C86" i="2"/>
  <c r="C85" i="2"/>
  <c r="E85" i="2" s="1"/>
  <c r="C75" i="2"/>
  <c r="E75" i="2" s="1"/>
  <c r="D73" i="2"/>
  <c r="D72" i="2"/>
  <c r="D71" i="2"/>
  <c r="E72" i="2" s="1"/>
  <c r="C53" i="2"/>
  <c r="E53" i="2" s="1"/>
  <c r="C48" i="2"/>
  <c r="C47" i="2"/>
  <c r="E47" i="2" s="1"/>
  <c r="C41" i="2"/>
  <c r="C39" i="2" s="1"/>
  <c r="E39" i="2" s="1"/>
  <c r="C20" i="2"/>
  <c r="C19" i="2" s="1"/>
  <c r="E19" i="2" s="1"/>
  <c r="C8" i="2"/>
  <c r="E8" i="2" s="1"/>
  <c r="E6" i="2"/>
  <c r="D5" i="2"/>
  <c r="E5" i="2" s="1"/>
  <c r="D116" i="2" l="1"/>
  <c r="G14" i="3"/>
  <c r="P27" i="3"/>
  <c r="S27" i="3"/>
  <c r="F27" i="3"/>
  <c r="G12" i="3"/>
  <c r="G16" i="3"/>
  <c r="G25" i="3"/>
  <c r="H27" i="3"/>
  <c r="G20" i="3"/>
  <c r="J11" i="3"/>
  <c r="G11" i="3" s="1"/>
  <c r="G17" i="3"/>
  <c r="G24" i="3"/>
  <c r="G9" i="3"/>
  <c r="E11" i="3"/>
  <c r="G13" i="3"/>
  <c r="G18" i="3"/>
  <c r="G26" i="3"/>
  <c r="M27" i="3"/>
  <c r="G22" i="3"/>
  <c r="E14" i="3"/>
  <c r="E27" i="3" s="1"/>
  <c r="E4" i="2"/>
  <c r="D66" i="2"/>
  <c r="E71" i="2"/>
  <c r="E70" i="2"/>
  <c r="J27" i="3" l="1"/>
  <c r="G27" i="3"/>
</calcChain>
</file>

<file path=xl/sharedStrings.xml><?xml version="1.0" encoding="utf-8"?>
<sst xmlns="http://schemas.openxmlformats.org/spreadsheetml/2006/main" count="96" uniqueCount="80">
  <si>
    <t>Касові видатки МНВК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</si>
  <si>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</si>
  <si>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</si>
  <si>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</si>
  <si>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</si>
  <si>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</si>
  <si>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</si>
  <si>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 / 01.2024</t>
  </si>
  <si>
    <t>фарби / 06.2024</t>
  </si>
  <si>
    <t>емульсія / 06.2024</t>
  </si>
  <si>
    <t xml:space="preserve"> вікна металопласт 4 шт. / 06.2024</t>
  </si>
  <si>
    <t xml:space="preserve"> двері металопласт 1 шт / 06.2024</t>
  </si>
  <si>
    <t xml:space="preserve">Миючі засоби    </t>
  </si>
  <si>
    <t>Меблі</t>
  </si>
  <si>
    <t>Паливомастилні (Бензин, дизпаливо, мастило)</t>
  </si>
  <si>
    <t>бензин А-95 / 01.2024</t>
  </si>
  <si>
    <t>дизпаливо / 01.2024</t>
  </si>
  <si>
    <t>мастило / 01.2024</t>
  </si>
  <si>
    <t>Запчастини</t>
  </si>
  <si>
    <t>автозапчастини / 01,02.2024</t>
  </si>
  <si>
    <t>Ін.матеріали</t>
  </si>
  <si>
    <t>-</t>
  </si>
  <si>
    <t>Оплата послуг (крім комунальних) </t>
  </si>
  <si>
    <t>Медогляд /03.2024</t>
  </si>
  <si>
    <t>Страхування / 01,02.2024</t>
  </si>
  <si>
    <t>Транспортні послуги</t>
  </si>
  <si>
    <t>Оренда приміщень</t>
  </si>
  <si>
    <t>Поточний ремонт</t>
  </si>
  <si>
    <t>автомобіля / 01,02.2024</t>
  </si>
  <si>
    <t>пот рем. санвузла та коридору / 03.2024</t>
  </si>
  <si>
    <t>Поточний ремонт покрівлі</t>
  </si>
  <si>
    <t>Повірка засобів обліку / 03.2024 (водоліч)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</si>
  <si>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</si>
  <si>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</si>
  <si>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</si>
  <si>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</si>
  <si>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/ 01,02,03,04,05,06.2024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</si>
  <si>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</si>
  <si>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</si>
  <si>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</si>
  <si>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</si>
  <si>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</si>
  <si>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техогляд авто / 01.2024</t>
  </si>
  <si>
    <t>обсл. системи оповіщення / 01,02,03,04,05.2024</t>
  </si>
  <si>
    <t>доступ до ЄДЕБО / 03.2024</t>
  </si>
  <si>
    <t>тех.підтр.веб.рес (ел.скринька) / 03,05.2024</t>
  </si>
  <si>
    <t>тех. інвентаризація будівель і споруд. внесенн даних до ЄДЕССБ / 04.2024</t>
  </si>
  <si>
    <t>монтаж модульного автоматич. вимикача і ввіднорозподільному пристрої / 05.2024</t>
  </si>
  <si>
    <t>Кошторисні призначення та касові видатки 
Управління освіти Нововолинської міської ради Волинської обл.,</t>
  </si>
  <si>
    <t>за 6 місяці 2024 р.</t>
  </si>
  <si>
    <t>на 01.07.2024 (02.07.24)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</si>
  <si>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</si>
  <si>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</si>
  <si>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</si>
  <si>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</si>
  <si>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</si>
  <si>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</si>
  <si>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</si>
  <si>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</si>
  <si>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</si>
  <si>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</si>
  <si>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</si>
  <si>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</si>
  <si>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</si>
  <si>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</si>
  <si>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</si>
  <si>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</si>
  <si>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</si>
  <si>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</si>
  <si>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</si>
  <si>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</si>
  <si>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</si>
  <si>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</si>
  <si>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</si>
  <si>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</si>
  <si>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</si>
  <si>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</si>
  <si>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</si>
  <si>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НМРЦ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</si>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</sst>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9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21" xfId="1" applyNumberFormat="1" applyFont="1" applyBorder="1" applyAlignment="1">
      <alignment horizontal="center" vertical="top" wrapText="1"/>
    </xf>
    <xf numFmtId="1" fontId="9" fillId="0" borderId="11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22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3" xfId="1" applyFont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Border="1" applyAlignment="1">
      <alignment horizontal="center" vertical="center" wrapText="1"/>
    </xf>
    <xf numFmtId="164" fontId="13" fillId="0" borderId="25" xfId="1" applyNumberFormat="1" applyFont="1" applyBorder="1" applyAlignment="1">
      <alignment horizontal="center" vertical="center" wrapText="1"/>
    </xf>
    <xf numFmtId="165" fontId="13" fillId="0" borderId="25" xfId="1" applyNumberFormat="1" applyFont="1" applyBorder="1" applyAlignment="1">
      <alignment horizontal="right" vertical="center" wrapText="1" indent="1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6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6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8" xfId="1" applyNumberFormat="1" applyFont="1" applyBorder="1" applyAlignment="1">
      <alignment horizontal="center" vertical="center" wrapText="1"/>
    </xf>
    <xf numFmtId="165" fontId="13" fillId="0" borderId="28" xfId="1" applyNumberFormat="1" applyFont="1" applyBorder="1" applyAlignment="1">
      <alignment horizontal="right" vertical="center" wrapText="1" indent="1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0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center" wrapText="1" indent="1"/>
    </xf>
    <xf numFmtId="0" fontId="13" fillId="0" borderId="14" xfId="1" applyFont="1" applyBorder="1" applyAlignment="1">
      <alignment horizontal="left" vertical="top" wrapText="1" indent="1"/>
    </xf>
    <xf numFmtId="0" fontId="14" fillId="0" borderId="15" xfId="1" applyFont="1" applyBorder="1" applyAlignment="1">
      <alignment horizontal="left" indent="1"/>
    </xf>
    <xf numFmtId="0" fontId="13" fillId="0" borderId="31" xfId="1" applyFont="1" applyBorder="1" applyAlignment="1">
      <alignment horizontal="center" vertical="top" wrapText="1"/>
    </xf>
    <xf numFmtId="164" fontId="13" fillId="0" borderId="32" xfId="1" applyNumberFormat="1" applyFont="1" applyBorder="1" applyAlignment="1">
      <alignment horizontal="center" vertical="center" wrapText="1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3" xfId="1" applyNumberFormat="1" applyFont="1" applyBorder="1" applyAlignment="1">
      <alignment horizontal="right" vertical="center" wrapText="1" indent="1"/>
    </xf>
    <xf numFmtId="164" fontId="13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3" xfId="1" applyNumberFormat="1" applyFont="1" applyFill="1" applyBorder="1" applyAlignment="1" applyProtection="1">
      <alignment horizontal="right" vertical="center" wrapText="1" indent="1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0" xfId="1" applyFont="1" applyFill="1" applyBorder="1" applyAlignment="1">
      <alignment horizontal="center" vertical="top" wrapText="1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1" xfId="1" applyNumberFormat="1" applyFont="1" applyFill="1" applyBorder="1" applyAlignment="1">
      <alignment horizontal="center" vertical="center" wrapText="1"/>
    </xf>
    <xf numFmtId="165" fontId="2" fillId="4" borderId="11" xfId="1" applyNumberFormat="1" applyFont="1" applyFill="1" applyBorder="1" applyAlignment="1">
      <alignment horizontal="right" vertical="center" wrapText="1" indent="1"/>
    </xf>
    <xf numFmtId="166" fontId="2" fillId="4" borderId="18" xfId="1" applyNumberFormat="1" applyFont="1" applyFill="1" applyBorder="1" applyAlignment="1" applyProtection="1">
      <alignment horizontal="right" vertical="center" wrapText="1" indent="1"/>
    </xf>
    <xf numFmtId="0" fontId="13" fillId="0" borderId="6" xfId="1" applyFont="1" applyBorder="1" applyAlignment="1">
      <alignment horizontal="left" vertical="center" wrapText="1" indent="1"/>
    </xf>
    <xf numFmtId="0" fontId="13" fillId="0" borderId="7" xfId="1" applyFont="1" applyBorder="1" applyAlignment="1">
      <alignment horizontal="left" vertical="top" wrapText="1" indent="1"/>
    </xf>
    <xf numFmtId="0" fontId="13" fillId="0" borderId="8" xfId="1" applyFont="1" applyBorder="1" applyAlignment="1">
      <alignment horizontal="left" vertical="top" wrapText="1" indent="1"/>
    </xf>
    <xf numFmtId="0" fontId="2" fillId="4" borderId="11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DCFC16C1-5A64-41C4-98CE-FDB9D573B8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96;&#1090;&#1086;&#1088;&#1080;&#1089;&#1085;&#1110;%20&#1087;&#1088;&#1080;&#1079;&#1085;&#1072;&#1095;&#1077;&#1085;&#1085;&#1103;%20&#1110;%20&#1082;&#1072;&#1089;&#1086;&#1074;&#1110;%20&#1074;&#1080;&#1076;&#1072;&#1090;&#1082;&#1080;/&#1082;&#1086;&#1096;.&#1087;&#1088;&#1080;&#1079;.%20&#1110;%20&#1082;&#1072;&#1089;.%20&#1074;&#1080;&#1076;.%20&#1085;&#1072;%20&#1074;&#1077;&#1073;.&#1089;&#1072;&#1081;&#1090;%202024&#1088;/6%20&#1084;&#1110;&#1089;%202024/&#1050;&#1086;&#1096;&#1090;.%20&#1087;&#1088;&#1080;&#1079;&#1085;.%20&#1090;&#1072;%20&#1082;&#1072;&#1089;&#1086;&#1074;&#1110;%20&#1074;&#1080;&#1076;&#1072;&#1090;%200611141%20&#1062;.&#1073;.%20+%20&#1030;&#1085;&#1096;&#1110;%20&#1079;&#1072;&#1082;&#1083;.%20(&#1043;&#1086;&#1089;&#1087;.&#1075;&#1088;&#1091;&#1087;&#1072;%20&#1051;&#1086;&#1075;&#1086;&#1087;&#1077;&#1076;%20&#1052;&#1053;&#1042;&#1050;%20)%20&#1079;&#1072;%206%20&#1084;&#1110;&#1089;%202024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.закл."/>
      <sheetName val="2210"/>
      <sheetName val="2240"/>
      <sheetName val="Ц.Б."/>
      <sheetName val="Лог.пункт"/>
      <sheetName val="Госп.група"/>
      <sheetName val="МНВК"/>
      <sheetName val="Планові залишки"/>
      <sheetName val="Лист1"/>
    </sheetNames>
    <sheetDataSet>
      <sheetData sheetId="0"/>
      <sheetData sheetId="1"/>
      <sheetData sheetId="2"/>
      <sheetData sheetId="3"/>
      <sheetData sheetId="4">
        <row r="5">
          <cell r="D5">
            <v>17745</v>
          </cell>
        </row>
        <row r="65">
          <cell r="D65">
            <v>0</v>
          </cell>
        </row>
      </sheetData>
      <sheetData sheetId="5">
        <row r="5">
          <cell r="D5">
            <v>147001.20000000001</v>
          </cell>
        </row>
        <row r="72">
          <cell r="D72">
            <v>5784.8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C2F85-A759-41CC-ABF0-141CECF912BD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6" customWidth="1"/>
    <col min="2" max="2" width="8.28515625" style="104" customWidth="1"/>
    <col min="3" max="3" width="16" style="105" customWidth="1"/>
    <col min="4" max="4" width="33.28515625" style="74" customWidth="1"/>
    <col min="5" max="5" width="21.85546875" style="74" customWidth="1"/>
    <col min="6" max="6" width="23" style="105" customWidth="1"/>
    <col min="7" max="7" width="22.28515625" style="105" customWidth="1"/>
    <col min="8" max="8" width="21.7109375" style="105" customWidth="1"/>
    <col min="9" max="10" width="23" style="105" customWidth="1"/>
    <col min="11" max="11" width="19.85546875" style="74" customWidth="1"/>
    <col min="12" max="13" width="18.5703125" style="105" customWidth="1"/>
    <col min="14" max="14" width="21" style="105" customWidth="1"/>
    <col min="15" max="15" width="23.5703125" style="105" customWidth="1"/>
    <col min="16" max="16" width="21" style="105" customWidth="1"/>
    <col min="17" max="17" width="19.42578125" style="74" hidden="1" customWidth="1"/>
    <col min="18" max="19" width="19.42578125" style="105" hidden="1" customWidth="1"/>
    <col min="20" max="16384" width="9.140625" style="74"/>
  </cols>
  <sheetData>
    <row r="1" spans="1:19" s="32" customFormat="1" ht="7.5" customHeight="1" x14ac:dyDescent="0.3">
      <c r="B1" s="33"/>
      <c r="C1" s="34"/>
      <c r="D1" s="34"/>
      <c r="E1" s="34"/>
      <c r="F1" s="34"/>
      <c r="G1" s="34"/>
      <c r="H1" s="34"/>
      <c r="I1" s="35"/>
      <c r="J1" s="35"/>
      <c r="L1" s="34"/>
      <c r="M1" s="34"/>
      <c r="N1" s="34"/>
      <c r="O1" s="35"/>
      <c r="P1" s="35"/>
      <c r="R1" s="34"/>
      <c r="S1" s="34"/>
    </row>
    <row r="2" spans="1:19" s="32" customFormat="1" ht="6.75" customHeight="1" x14ac:dyDescent="0.25">
      <c r="B2" s="36" t="s">
        <v>48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32" customFormat="1" ht="40.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s="32" customFormat="1" ht="22.5" customHeight="1" x14ac:dyDescent="0.3">
      <c r="B4" s="37" t="s">
        <v>49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s="32" customFormat="1" ht="19.5" customHeight="1" thickBot="1" x14ac:dyDescent="0.3">
      <c r="B5" s="38"/>
      <c r="C5" s="38"/>
      <c r="D5" s="38"/>
      <c r="E5" s="38"/>
      <c r="F5" s="38"/>
      <c r="G5" s="38"/>
      <c r="H5" s="39"/>
      <c r="I5" s="39" t="s">
        <v>50</v>
      </c>
      <c r="J5" s="38"/>
      <c r="K5" s="38"/>
      <c r="N5" s="38"/>
      <c r="O5" s="38"/>
      <c r="P5" s="38"/>
      <c r="Q5" s="38"/>
    </row>
    <row r="6" spans="1:19" s="32" customFormat="1" ht="40.5" customHeight="1" thickBot="1" x14ac:dyDescent="0.3">
      <c r="A6" s="40" t="s">
        <v>51</v>
      </c>
      <c r="B6" s="41" t="s">
        <v>52</v>
      </c>
      <c r="C6" s="42" t="s">
        <v>53</v>
      </c>
      <c r="D6" s="43"/>
      <c r="E6" s="44" t="s">
        <v>54</v>
      </c>
      <c r="F6" s="45"/>
      <c r="G6" s="46"/>
      <c r="H6" s="44" t="s">
        <v>55</v>
      </c>
      <c r="I6" s="45"/>
      <c r="J6" s="46"/>
      <c r="K6" s="47" t="s">
        <v>56</v>
      </c>
      <c r="L6" s="48"/>
      <c r="M6" s="46"/>
      <c r="N6" s="47" t="s">
        <v>57</v>
      </c>
      <c r="O6" s="48"/>
      <c r="P6" s="49"/>
      <c r="Q6" s="47" t="s">
        <v>58</v>
      </c>
      <c r="R6" s="48"/>
      <c r="S6" s="46"/>
    </row>
    <row r="7" spans="1:19" s="32" customFormat="1" ht="53.25" customHeight="1" thickBot="1" x14ac:dyDescent="0.3">
      <c r="A7" s="50"/>
      <c r="B7" s="51"/>
      <c r="C7" s="52"/>
      <c r="D7" s="53"/>
      <c r="E7" s="54" t="s">
        <v>59</v>
      </c>
      <c r="F7" s="55" t="s">
        <v>60</v>
      </c>
      <c r="G7" s="55" t="s">
        <v>61</v>
      </c>
      <c r="H7" s="54" t="s">
        <v>59</v>
      </c>
      <c r="I7" s="55" t="s">
        <v>60</v>
      </c>
      <c r="J7" s="55" t="s">
        <v>61</v>
      </c>
      <c r="K7" s="54" t="s">
        <v>59</v>
      </c>
      <c r="L7" s="55" t="s">
        <v>60</v>
      </c>
      <c r="M7" s="55" t="s">
        <v>61</v>
      </c>
      <c r="N7" s="54" t="s">
        <v>59</v>
      </c>
      <c r="O7" s="55" t="s">
        <v>60</v>
      </c>
      <c r="P7" s="55" t="s">
        <v>61</v>
      </c>
      <c r="Q7" s="54" t="s">
        <v>59</v>
      </c>
      <c r="R7" s="55" t="s">
        <v>60</v>
      </c>
      <c r="S7" s="55" t="s">
        <v>61</v>
      </c>
    </row>
    <row r="8" spans="1:19" s="66" customFormat="1" ht="15" thickBot="1" x14ac:dyDescent="0.25">
      <c r="A8" s="56">
        <v>1</v>
      </c>
      <c r="B8" s="57">
        <v>2</v>
      </c>
      <c r="C8" s="58">
        <v>3</v>
      </c>
      <c r="D8" s="59"/>
      <c r="E8" s="60">
        <v>4</v>
      </c>
      <c r="F8" s="61">
        <v>5</v>
      </c>
      <c r="G8" s="61">
        <v>6</v>
      </c>
      <c r="H8" s="62">
        <v>7</v>
      </c>
      <c r="I8" s="63">
        <v>8</v>
      </c>
      <c r="J8" s="64">
        <v>9</v>
      </c>
      <c r="K8" s="62">
        <v>10</v>
      </c>
      <c r="L8" s="61">
        <v>11</v>
      </c>
      <c r="M8" s="61">
        <v>12</v>
      </c>
      <c r="N8" s="63">
        <v>13</v>
      </c>
      <c r="O8" s="65">
        <v>14</v>
      </c>
      <c r="P8" s="65">
        <v>15</v>
      </c>
      <c r="Q8" s="63">
        <v>16</v>
      </c>
      <c r="R8" s="65">
        <v>17</v>
      </c>
      <c r="S8" s="65">
        <v>18</v>
      </c>
    </row>
    <row r="9" spans="1:19" ht="18.75" customHeight="1" x14ac:dyDescent="0.2">
      <c r="A9" s="67" t="s">
        <v>78</v>
      </c>
      <c r="B9" s="100">
        <v>2111</v>
      </c>
      <c r="C9" s="101" t="s">
        <v>62</v>
      </c>
      <c r="D9" s="102"/>
      <c r="E9" s="68">
        <f t="shared" ref="E9:G26" si="0">H9+K9+N9+Q9</f>
        <v>4545050</v>
      </c>
      <c r="F9" s="69">
        <f t="shared" si="0"/>
        <v>2413257.79</v>
      </c>
      <c r="G9" s="70">
        <f t="shared" si="0"/>
        <v>2131792.21</v>
      </c>
      <c r="H9" s="71">
        <v>4215050</v>
      </c>
      <c r="I9" s="72">
        <v>2300273.2999999998</v>
      </c>
      <c r="J9" s="73">
        <f>H9-I9</f>
        <v>1914776.7000000002</v>
      </c>
      <c r="K9" s="71">
        <v>330000</v>
      </c>
      <c r="L9" s="72">
        <v>112984.49</v>
      </c>
      <c r="M9" s="73">
        <f>K9-L9</f>
        <v>217015.51</v>
      </c>
      <c r="N9" s="71">
        <v>0</v>
      </c>
      <c r="O9" s="72">
        <v>0</v>
      </c>
      <c r="P9" s="73">
        <f>N9-O9</f>
        <v>0</v>
      </c>
      <c r="Q9" s="71">
        <v>0</v>
      </c>
      <c r="R9" s="72">
        <v>0</v>
      </c>
      <c r="S9" s="73">
        <f>Q9-R9</f>
        <v>0</v>
      </c>
    </row>
    <row r="10" spans="1:19" ht="18.75" customHeight="1" x14ac:dyDescent="0.2">
      <c r="A10" s="67"/>
      <c r="B10" s="75">
        <v>2120</v>
      </c>
      <c r="C10" s="76" t="s">
        <v>63</v>
      </c>
      <c r="D10" s="77"/>
      <c r="E10" s="78">
        <f t="shared" si="0"/>
        <v>872650</v>
      </c>
      <c r="F10" s="79">
        <f t="shared" si="0"/>
        <v>472481.1</v>
      </c>
      <c r="G10" s="80">
        <f t="shared" si="0"/>
        <v>400168.9</v>
      </c>
      <c r="H10" s="71">
        <v>800050</v>
      </c>
      <c r="I10" s="81">
        <v>446665.73</v>
      </c>
      <c r="J10" s="73">
        <f>H10-I10</f>
        <v>353384.27</v>
      </c>
      <c r="K10" s="71">
        <v>72600</v>
      </c>
      <c r="L10" s="81">
        <v>25815.37</v>
      </c>
      <c r="M10" s="73">
        <f>K10-L10</f>
        <v>46784.630000000005</v>
      </c>
      <c r="N10" s="71">
        <v>0</v>
      </c>
      <c r="O10" s="81">
        <v>0</v>
      </c>
      <c r="P10" s="73">
        <f>N10-O10</f>
        <v>0</v>
      </c>
      <c r="Q10" s="71">
        <v>0</v>
      </c>
      <c r="R10" s="81">
        <v>0</v>
      </c>
      <c r="S10" s="73">
        <f>Q10-R10</f>
        <v>0</v>
      </c>
    </row>
    <row r="11" spans="1:19" ht="18.75" customHeight="1" x14ac:dyDescent="0.2">
      <c r="A11" s="67"/>
      <c r="B11" s="75">
        <v>2210</v>
      </c>
      <c r="C11" s="76" t="s">
        <v>1</v>
      </c>
      <c r="D11" s="77"/>
      <c r="E11" s="78">
        <f t="shared" si="0"/>
        <v>675000</v>
      </c>
      <c r="F11" s="79">
        <f t="shared" si="0"/>
        <v>514271.30000000005</v>
      </c>
      <c r="G11" s="80">
        <f t="shared" si="0"/>
        <v>160728.69999999998</v>
      </c>
      <c r="H11" s="71">
        <f>177400+62000+28100+60000+5000</f>
        <v>332500</v>
      </c>
      <c r="I11" s="81">
        <v>332351.88</v>
      </c>
      <c r="J11" s="73">
        <f t="shared" ref="J11:J25" si="1">H11-I11</f>
        <v>148.11999999999534</v>
      </c>
      <c r="K11" s="71">
        <v>342500</v>
      </c>
      <c r="L11" s="81">
        <v>181919.42</v>
      </c>
      <c r="M11" s="73">
        <f t="shared" ref="M11:M25" si="2">K11-L11</f>
        <v>160580.57999999999</v>
      </c>
      <c r="N11" s="71">
        <v>0</v>
      </c>
      <c r="O11" s="81">
        <v>0</v>
      </c>
      <c r="P11" s="73">
        <f t="shared" ref="P11:P25" si="3">N11-O11</f>
        <v>0</v>
      </c>
      <c r="Q11" s="71">
        <v>0</v>
      </c>
      <c r="R11" s="81">
        <v>0</v>
      </c>
      <c r="S11" s="73">
        <f t="shared" ref="S11:S25" si="4">Q11-R11</f>
        <v>0</v>
      </c>
    </row>
    <row r="12" spans="1:19" ht="18.75" customHeight="1" x14ac:dyDescent="0.2">
      <c r="A12" s="67"/>
      <c r="B12" s="75">
        <v>2220</v>
      </c>
      <c r="C12" s="76" t="s">
        <v>64</v>
      </c>
      <c r="D12" s="77"/>
      <c r="E12" s="78">
        <f t="shared" si="0"/>
        <v>9000</v>
      </c>
      <c r="F12" s="79">
        <f t="shared" si="0"/>
        <v>0</v>
      </c>
      <c r="G12" s="80">
        <f t="shared" si="0"/>
        <v>9000</v>
      </c>
      <c r="H12" s="82">
        <v>4000</v>
      </c>
      <c r="I12" s="83">
        <v>0</v>
      </c>
      <c r="J12" s="73">
        <f t="shared" si="1"/>
        <v>4000</v>
      </c>
      <c r="K12" s="82">
        <v>5000</v>
      </c>
      <c r="L12" s="83">
        <v>0</v>
      </c>
      <c r="M12" s="73">
        <f t="shared" si="2"/>
        <v>5000</v>
      </c>
      <c r="N12" s="82">
        <v>0</v>
      </c>
      <c r="O12" s="83">
        <v>0</v>
      </c>
      <c r="P12" s="73">
        <f t="shared" si="3"/>
        <v>0</v>
      </c>
      <c r="Q12" s="82">
        <v>0</v>
      </c>
      <c r="R12" s="83">
        <v>0</v>
      </c>
      <c r="S12" s="73">
        <f t="shared" si="4"/>
        <v>0</v>
      </c>
    </row>
    <row r="13" spans="1:19" ht="18.75" customHeight="1" x14ac:dyDescent="0.2">
      <c r="A13" s="67"/>
      <c r="B13" s="75">
        <v>2230</v>
      </c>
      <c r="C13" s="76" t="s">
        <v>65</v>
      </c>
      <c r="D13" s="77"/>
      <c r="E13" s="78">
        <f t="shared" si="0"/>
        <v>0</v>
      </c>
      <c r="F13" s="79">
        <f t="shared" si="0"/>
        <v>0</v>
      </c>
      <c r="G13" s="80">
        <f t="shared" si="0"/>
        <v>0</v>
      </c>
      <c r="H13" s="71">
        <v>0</v>
      </c>
      <c r="I13" s="81">
        <v>0</v>
      </c>
      <c r="J13" s="73">
        <f t="shared" si="1"/>
        <v>0</v>
      </c>
      <c r="K13" s="71">
        <v>0</v>
      </c>
      <c r="L13" s="81">
        <v>0</v>
      </c>
      <c r="M13" s="73">
        <f t="shared" si="2"/>
        <v>0</v>
      </c>
      <c r="N13" s="71">
        <v>0</v>
      </c>
      <c r="O13" s="81">
        <v>0</v>
      </c>
      <c r="P13" s="73">
        <f t="shared" si="3"/>
        <v>0</v>
      </c>
      <c r="Q13" s="71">
        <v>0</v>
      </c>
      <c r="R13" s="81">
        <v>0</v>
      </c>
      <c r="S13" s="73">
        <f t="shared" si="4"/>
        <v>0</v>
      </c>
    </row>
    <row r="14" spans="1:19" ht="18.75" customHeight="1" x14ac:dyDescent="0.2">
      <c r="A14" s="67"/>
      <c r="B14" s="75">
        <v>2240</v>
      </c>
      <c r="C14" s="76" t="s">
        <v>22</v>
      </c>
      <c r="D14" s="77"/>
      <c r="E14" s="78">
        <f t="shared" si="0"/>
        <v>393400</v>
      </c>
      <c r="F14" s="79">
        <f t="shared" si="0"/>
        <v>251094.7</v>
      </c>
      <c r="G14" s="80">
        <f t="shared" si="0"/>
        <v>142305.29999999999</v>
      </c>
      <c r="H14" s="71">
        <f>280600+25000</f>
        <v>305600</v>
      </c>
      <c r="I14" s="81">
        <v>239232.5</v>
      </c>
      <c r="J14" s="73">
        <f t="shared" si="1"/>
        <v>66367.5</v>
      </c>
      <c r="K14" s="71">
        <v>87800</v>
      </c>
      <c r="L14" s="81">
        <v>11862.2</v>
      </c>
      <c r="M14" s="73">
        <f t="shared" si="2"/>
        <v>75937.8</v>
      </c>
      <c r="N14" s="71">
        <v>0</v>
      </c>
      <c r="O14" s="81">
        <v>0</v>
      </c>
      <c r="P14" s="73">
        <f t="shared" si="3"/>
        <v>0</v>
      </c>
      <c r="Q14" s="71">
        <v>0</v>
      </c>
      <c r="R14" s="81">
        <v>0</v>
      </c>
      <c r="S14" s="73">
        <f t="shared" si="4"/>
        <v>0</v>
      </c>
    </row>
    <row r="15" spans="1:19" ht="18.75" customHeight="1" x14ac:dyDescent="0.2">
      <c r="A15" s="67"/>
      <c r="B15" s="75">
        <v>2250</v>
      </c>
      <c r="C15" s="76" t="s">
        <v>66</v>
      </c>
      <c r="D15" s="77"/>
      <c r="E15" s="78">
        <f t="shared" si="0"/>
        <v>11000</v>
      </c>
      <c r="F15" s="79">
        <f t="shared" si="0"/>
        <v>3611.8</v>
      </c>
      <c r="G15" s="80">
        <f t="shared" si="0"/>
        <v>7388.2</v>
      </c>
      <c r="H15" s="71">
        <v>10000</v>
      </c>
      <c r="I15" s="81">
        <v>3611.8</v>
      </c>
      <c r="J15" s="73">
        <f t="shared" si="1"/>
        <v>6388.2</v>
      </c>
      <c r="K15" s="71">
        <v>1000</v>
      </c>
      <c r="L15" s="81">
        <v>0</v>
      </c>
      <c r="M15" s="73">
        <f t="shared" si="2"/>
        <v>1000</v>
      </c>
      <c r="N15" s="71">
        <v>0</v>
      </c>
      <c r="O15" s="81">
        <v>0</v>
      </c>
      <c r="P15" s="73">
        <f t="shared" si="3"/>
        <v>0</v>
      </c>
      <c r="Q15" s="71">
        <v>0</v>
      </c>
      <c r="R15" s="81">
        <v>0</v>
      </c>
      <c r="S15" s="73">
        <f t="shared" si="4"/>
        <v>0</v>
      </c>
    </row>
    <row r="16" spans="1:19" ht="18.75" customHeight="1" x14ac:dyDescent="0.2">
      <c r="A16" s="67"/>
      <c r="B16" s="75">
        <v>2271</v>
      </c>
      <c r="C16" s="76" t="s">
        <v>67</v>
      </c>
      <c r="D16" s="77"/>
      <c r="E16" s="78">
        <f t="shared" si="0"/>
        <v>939400</v>
      </c>
      <c r="F16" s="79">
        <f t="shared" si="0"/>
        <v>521420.7</v>
      </c>
      <c r="G16" s="80">
        <f t="shared" si="0"/>
        <v>417979.3</v>
      </c>
      <c r="H16" s="71">
        <v>914400</v>
      </c>
      <c r="I16" s="81">
        <v>521420.7</v>
      </c>
      <c r="J16" s="73">
        <f t="shared" si="1"/>
        <v>392979.3</v>
      </c>
      <c r="K16" s="71">
        <v>25000</v>
      </c>
      <c r="L16" s="81">
        <v>0</v>
      </c>
      <c r="M16" s="73">
        <f t="shared" si="2"/>
        <v>25000</v>
      </c>
      <c r="N16" s="71">
        <v>0</v>
      </c>
      <c r="O16" s="81">
        <v>0</v>
      </c>
      <c r="P16" s="73">
        <f t="shared" si="3"/>
        <v>0</v>
      </c>
      <c r="Q16" s="71">
        <v>0</v>
      </c>
      <c r="R16" s="81">
        <v>0</v>
      </c>
      <c r="S16" s="73">
        <f t="shared" si="4"/>
        <v>0</v>
      </c>
    </row>
    <row r="17" spans="1:19" ht="18.75" customHeight="1" x14ac:dyDescent="0.2">
      <c r="A17" s="67"/>
      <c r="B17" s="75">
        <v>2272</v>
      </c>
      <c r="C17" s="76" t="s">
        <v>68</v>
      </c>
      <c r="D17" s="77"/>
      <c r="E17" s="78">
        <f t="shared" si="0"/>
        <v>18400</v>
      </c>
      <c r="F17" s="79">
        <f t="shared" si="0"/>
        <v>11414.409999999998</v>
      </c>
      <c r="G17" s="80">
        <f t="shared" si="0"/>
        <v>6985.590000000002</v>
      </c>
      <c r="H17" s="71">
        <v>16000</v>
      </c>
      <c r="I17" s="81">
        <v>9976.3899999999976</v>
      </c>
      <c r="J17" s="73">
        <f t="shared" si="1"/>
        <v>6023.6100000000024</v>
      </c>
      <c r="K17" s="71">
        <v>2400</v>
      </c>
      <c r="L17" s="81">
        <v>1438.02</v>
      </c>
      <c r="M17" s="73">
        <f t="shared" si="2"/>
        <v>961.98</v>
      </c>
      <c r="N17" s="71">
        <v>0</v>
      </c>
      <c r="O17" s="81">
        <v>0</v>
      </c>
      <c r="P17" s="73">
        <f t="shared" si="3"/>
        <v>0</v>
      </c>
      <c r="Q17" s="71">
        <v>0</v>
      </c>
      <c r="R17" s="81">
        <v>0</v>
      </c>
      <c r="S17" s="73">
        <f t="shared" si="4"/>
        <v>0</v>
      </c>
    </row>
    <row r="18" spans="1:19" ht="18.75" customHeight="1" x14ac:dyDescent="0.2">
      <c r="A18" s="67"/>
      <c r="B18" s="75">
        <v>2273</v>
      </c>
      <c r="C18" s="76" t="s">
        <v>69</v>
      </c>
      <c r="D18" s="77"/>
      <c r="E18" s="78">
        <f t="shared" si="0"/>
        <v>121800</v>
      </c>
      <c r="F18" s="79">
        <f t="shared" si="0"/>
        <v>47442.2</v>
      </c>
      <c r="G18" s="80">
        <f t="shared" si="0"/>
        <v>74357.8</v>
      </c>
      <c r="H18" s="71">
        <v>87800</v>
      </c>
      <c r="I18" s="81">
        <v>47442.2</v>
      </c>
      <c r="J18" s="73">
        <f t="shared" si="1"/>
        <v>40357.800000000003</v>
      </c>
      <c r="K18" s="71">
        <v>34000</v>
      </c>
      <c r="L18" s="81">
        <v>0</v>
      </c>
      <c r="M18" s="73">
        <f t="shared" si="2"/>
        <v>34000</v>
      </c>
      <c r="N18" s="71">
        <v>0</v>
      </c>
      <c r="O18" s="81">
        <v>0</v>
      </c>
      <c r="P18" s="73">
        <f t="shared" si="3"/>
        <v>0</v>
      </c>
      <c r="Q18" s="71">
        <v>0</v>
      </c>
      <c r="R18" s="81">
        <v>0</v>
      </c>
      <c r="S18" s="73">
        <f t="shared" si="4"/>
        <v>0</v>
      </c>
    </row>
    <row r="19" spans="1:19" ht="18.75" customHeight="1" x14ac:dyDescent="0.2">
      <c r="A19" s="67"/>
      <c r="B19" s="75">
        <v>2274</v>
      </c>
      <c r="C19" s="76" t="s">
        <v>70</v>
      </c>
      <c r="D19" s="77"/>
      <c r="E19" s="78">
        <f t="shared" si="0"/>
        <v>0</v>
      </c>
      <c r="F19" s="79">
        <f t="shared" si="0"/>
        <v>0</v>
      </c>
      <c r="G19" s="80">
        <f t="shared" si="0"/>
        <v>0</v>
      </c>
      <c r="H19" s="71">
        <v>0</v>
      </c>
      <c r="I19" s="81">
        <v>0</v>
      </c>
      <c r="J19" s="73">
        <f t="shared" si="1"/>
        <v>0</v>
      </c>
      <c r="K19" s="71">
        <v>0</v>
      </c>
      <c r="L19" s="81">
        <v>0</v>
      </c>
      <c r="M19" s="73">
        <f t="shared" si="2"/>
        <v>0</v>
      </c>
      <c r="N19" s="71">
        <v>0</v>
      </c>
      <c r="O19" s="81">
        <v>0</v>
      </c>
      <c r="P19" s="73">
        <f t="shared" si="3"/>
        <v>0</v>
      </c>
      <c r="Q19" s="71">
        <v>0</v>
      </c>
      <c r="R19" s="81">
        <v>0</v>
      </c>
      <c r="S19" s="73">
        <f t="shared" si="4"/>
        <v>0</v>
      </c>
    </row>
    <row r="20" spans="1:19" ht="18.75" customHeight="1" x14ac:dyDescent="0.2">
      <c r="A20" s="67"/>
      <c r="B20" s="75">
        <v>2275</v>
      </c>
      <c r="C20" s="76" t="s">
        <v>71</v>
      </c>
      <c r="D20" s="77"/>
      <c r="E20" s="78">
        <f t="shared" si="0"/>
        <v>4700</v>
      </c>
      <c r="F20" s="79">
        <f t="shared" si="0"/>
        <v>1394.4</v>
      </c>
      <c r="G20" s="80">
        <f t="shared" si="0"/>
        <v>3305.6</v>
      </c>
      <c r="H20" s="71">
        <v>4700</v>
      </c>
      <c r="I20" s="81">
        <v>1394.4</v>
      </c>
      <c r="J20" s="73">
        <f t="shared" si="1"/>
        <v>3305.6</v>
      </c>
      <c r="K20" s="71">
        <v>0</v>
      </c>
      <c r="L20" s="81">
        <v>0</v>
      </c>
      <c r="M20" s="73">
        <f t="shared" si="2"/>
        <v>0</v>
      </c>
      <c r="N20" s="71">
        <v>0</v>
      </c>
      <c r="O20" s="81">
        <v>0</v>
      </c>
      <c r="P20" s="73">
        <f t="shared" si="3"/>
        <v>0</v>
      </c>
      <c r="Q20" s="71">
        <v>0</v>
      </c>
      <c r="R20" s="81">
        <v>0</v>
      </c>
      <c r="S20" s="73">
        <f t="shared" si="4"/>
        <v>0</v>
      </c>
    </row>
    <row r="21" spans="1:19" ht="18.75" customHeight="1" x14ac:dyDescent="0.2">
      <c r="A21" s="67"/>
      <c r="B21" s="75">
        <v>2282</v>
      </c>
      <c r="C21" s="84" t="s">
        <v>72</v>
      </c>
      <c r="D21" s="84"/>
      <c r="E21" s="78">
        <f t="shared" si="0"/>
        <v>5000</v>
      </c>
      <c r="F21" s="79">
        <f t="shared" si="0"/>
        <v>1040</v>
      </c>
      <c r="G21" s="80">
        <f t="shared" si="0"/>
        <v>3960</v>
      </c>
      <c r="H21" s="71">
        <v>3000</v>
      </c>
      <c r="I21" s="81">
        <v>1040</v>
      </c>
      <c r="J21" s="73">
        <f t="shared" si="1"/>
        <v>1960</v>
      </c>
      <c r="K21" s="71">
        <v>2000</v>
      </c>
      <c r="L21" s="81">
        <v>0</v>
      </c>
      <c r="M21" s="73">
        <f t="shared" si="2"/>
        <v>2000</v>
      </c>
      <c r="N21" s="71">
        <v>0</v>
      </c>
      <c r="O21" s="81">
        <v>0</v>
      </c>
      <c r="P21" s="73">
        <f t="shared" si="3"/>
        <v>0</v>
      </c>
      <c r="Q21" s="71">
        <v>0</v>
      </c>
      <c r="R21" s="81">
        <v>0</v>
      </c>
      <c r="S21" s="73">
        <f t="shared" si="4"/>
        <v>0</v>
      </c>
    </row>
    <row r="22" spans="1:19" ht="18.75" customHeight="1" x14ac:dyDescent="0.2">
      <c r="A22" s="67"/>
      <c r="B22" s="75">
        <v>2730</v>
      </c>
      <c r="C22" s="76" t="s">
        <v>73</v>
      </c>
      <c r="D22" s="77"/>
      <c r="E22" s="78">
        <f t="shared" si="0"/>
        <v>0</v>
      </c>
      <c r="F22" s="79">
        <f t="shared" si="0"/>
        <v>0</v>
      </c>
      <c r="G22" s="80">
        <f t="shared" si="0"/>
        <v>0</v>
      </c>
      <c r="H22" s="71">
        <v>0</v>
      </c>
      <c r="I22" s="81">
        <v>0</v>
      </c>
      <c r="J22" s="73">
        <f t="shared" si="1"/>
        <v>0</v>
      </c>
      <c r="K22" s="71">
        <v>0</v>
      </c>
      <c r="L22" s="81">
        <v>0</v>
      </c>
      <c r="M22" s="73">
        <f t="shared" si="2"/>
        <v>0</v>
      </c>
      <c r="N22" s="71">
        <v>0</v>
      </c>
      <c r="O22" s="81">
        <v>0</v>
      </c>
      <c r="P22" s="73">
        <f t="shared" si="3"/>
        <v>0</v>
      </c>
      <c r="Q22" s="71">
        <v>0</v>
      </c>
      <c r="R22" s="81">
        <v>0</v>
      </c>
      <c r="S22" s="73">
        <f t="shared" si="4"/>
        <v>0</v>
      </c>
    </row>
    <row r="23" spans="1:19" ht="18.75" customHeight="1" x14ac:dyDescent="0.2">
      <c r="A23" s="67"/>
      <c r="B23" s="75">
        <v>2800</v>
      </c>
      <c r="C23" s="76" t="s">
        <v>74</v>
      </c>
      <c r="D23" s="77"/>
      <c r="E23" s="78">
        <f t="shared" si="0"/>
        <v>10000</v>
      </c>
      <c r="F23" s="79">
        <f t="shared" si="0"/>
        <v>3159.77</v>
      </c>
      <c r="G23" s="80">
        <f t="shared" si="0"/>
        <v>6840.23</v>
      </c>
      <c r="H23" s="71">
        <v>0</v>
      </c>
      <c r="I23" s="81">
        <v>0</v>
      </c>
      <c r="J23" s="73">
        <f t="shared" si="1"/>
        <v>0</v>
      </c>
      <c r="K23" s="71">
        <v>10000</v>
      </c>
      <c r="L23" s="81">
        <v>3159.77</v>
      </c>
      <c r="M23" s="73">
        <f t="shared" si="2"/>
        <v>6840.23</v>
      </c>
      <c r="N23" s="71">
        <v>0</v>
      </c>
      <c r="O23" s="81">
        <v>0</v>
      </c>
      <c r="P23" s="73">
        <f t="shared" si="3"/>
        <v>0</v>
      </c>
      <c r="Q23" s="71">
        <v>0</v>
      </c>
      <c r="R23" s="81">
        <v>0</v>
      </c>
      <c r="S23" s="73">
        <f t="shared" si="4"/>
        <v>0</v>
      </c>
    </row>
    <row r="24" spans="1:19" ht="18.75" customHeight="1" x14ac:dyDescent="0.2">
      <c r="A24" s="67"/>
      <c r="B24" s="75">
        <v>3110</v>
      </c>
      <c r="C24" s="76" t="s">
        <v>75</v>
      </c>
      <c r="D24" s="77"/>
      <c r="E24" s="78">
        <f t="shared" si="0"/>
        <v>3240664.05</v>
      </c>
      <c r="F24" s="79">
        <f t="shared" si="0"/>
        <v>3240664.05</v>
      </c>
      <c r="G24" s="80">
        <f t="shared" si="0"/>
        <v>0</v>
      </c>
      <c r="H24" s="71">
        <v>0</v>
      </c>
      <c r="I24" s="81">
        <v>0</v>
      </c>
      <c r="J24" s="73">
        <f t="shared" si="1"/>
        <v>0</v>
      </c>
      <c r="K24" s="71">
        <v>13200</v>
      </c>
      <c r="L24" s="81">
        <v>13200</v>
      </c>
      <c r="M24" s="73">
        <f t="shared" si="2"/>
        <v>0</v>
      </c>
      <c r="N24" s="71">
        <v>3227464.05</v>
      </c>
      <c r="O24" s="81">
        <v>3227464.05</v>
      </c>
      <c r="P24" s="73">
        <f t="shared" si="3"/>
        <v>0</v>
      </c>
      <c r="Q24" s="71">
        <v>0</v>
      </c>
      <c r="R24" s="81">
        <v>0</v>
      </c>
      <c r="S24" s="73">
        <f t="shared" si="4"/>
        <v>0</v>
      </c>
    </row>
    <row r="25" spans="1:19" ht="18.75" customHeight="1" x14ac:dyDescent="0.2">
      <c r="A25" s="67"/>
      <c r="B25" s="85">
        <v>3132</v>
      </c>
      <c r="C25" s="86" t="s">
        <v>76</v>
      </c>
      <c r="D25" s="87"/>
      <c r="E25" s="78">
        <f t="shared" si="0"/>
        <v>0</v>
      </c>
      <c r="F25" s="79">
        <f t="shared" si="0"/>
        <v>0</v>
      </c>
      <c r="G25" s="80">
        <f t="shared" si="0"/>
        <v>0</v>
      </c>
      <c r="H25" s="71">
        <v>0</v>
      </c>
      <c r="I25" s="81">
        <v>0</v>
      </c>
      <c r="J25" s="73">
        <f t="shared" si="1"/>
        <v>0</v>
      </c>
      <c r="K25" s="71">
        <v>0</v>
      </c>
      <c r="L25" s="81">
        <v>0</v>
      </c>
      <c r="M25" s="73">
        <f t="shared" si="2"/>
        <v>0</v>
      </c>
      <c r="N25" s="71">
        <v>0</v>
      </c>
      <c r="O25" s="81">
        <v>0</v>
      </c>
      <c r="P25" s="73">
        <f t="shared" si="3"/>
        <v>0</v>
      </c>
      <c r="Q25" s="71">
        <v>0</v>
      </c>
      <c r="R25" s="81">
        <v>0</v>
      </c>
      <c r="S25" s="73">
        <f t="shared" si="4"/>
        <v>0</v>
      </c>
    </row>
    <row r="26" spans="1:19" ht="18.75" customHeight="1" thickBot="1" x14ac:dyDescent="0.25">
      <c r="A26" s="67"/>
      <c r="B26" s="85">
        <v>3142</v>
      </c>
      <c r="C26" s="88" t="s">
        <v>77</v>
      </c>
      <c r="D26" s="88"/>
      <c r="E26" s="89">
        <f t="shared" si="0"/>
        <v>0</v>
      </c>
      <c r="F26" s="90">
        <f t="shared" si="0"/>
        <v>0</v>
      </c>
      <c r="G26" s="91">
        <f t="shared" si="0"/>
        <v>0</v>
      </c>
      <c r="H26" s="92">
        <v>0</v>
      </c>
      <c r="I26" s="81">
        <v>0</v>
      </c>
      <c r="J26" s="93">
        <f>H26-I26</f>
        <v>0</v>
      </c>
      <c r="K26" s="92">
        <v>0</v>
      </c>
      <c r="L26" s="81">
        <v>0</v>
      </c>
      <c r="M26" s="93">
        <f>K26-L26</f>
        <v>0</v>
      </c>
      <c r="N26" s="92">
        <v>0</v>
      </c>
      <c r="O26" s="81">
        <v>0</v>
      </c>
      <c r="P26" s="93">
        <f>N26-O26</f>
        <v>0</v>
      </c>
      <c r="Q26" s="92">
        <v>0</v>
      </c>
      <c r="R26" s="81">
        <v>0</v>
      </c>
      <c r="S26" s="93">
        <f>Q26-R26</f>
        <v>0</v>
      </c>
    </row>
    <row r="27" spans="1:19" ht="18.75" customHeight="1" thickBot="1" x14ac:dyDescent="0.25">
      <c r="A27" s="94" t="s">
        <v>79</v>
      </c>
      <c r="B27" s="95"/>
      <c r="C27" s="95"/>
      <c r="D27" s="103"/>
      <c r="E27" s="96">
        <f t="shared" ref="E27:S27" si="5">SUM(E9:E26)</f>
        <v>10846064.050000001</v>
      </c>
      <c r="F27" s="97">
        <f t="shared" si="5"/>
        <v>7481252.2200000007</v>
      </c>
      <c r="G27" s="98">
        <f t="shared" si="5"/>
        <v>3364811.8299999996</v>
      </c>
      <c r="H27" s="96">
        <f t="shared" si="5"/>
        <v>6693100</v>
      </c>
      <c r="I27" s="97">
        <f t="shared" si="5"/>
        <v>3903408.9</v>
      </c>
      <c r="J27" s="99">
        <f t="shared" si="5"/>
        <v>2789691.1</v>
      </c>
      <c r="K27" s="96">
        <f t="shared" si="5"/>
        <v>925500</v>
      </c>
      <c r="L27" s="97">
        <f t="shared" si="5"/>
        <v>350379.27000000008</v>
      </c>
      <c r="M27" s="99">
        <f t="shared" si="5"/>
        <v>575120.73</v>
      </c>
      <c r="N27" s="96">
        <f t="shared" si="5"/>
        <v>3227464.05</v>
      </c>
      <c r="O27" s="97">
        <f t="shared" si="5"/>
        <v>3227464.05</v>
      </c>
      <c r="P27" s="99">
        <f t="shared" si="5"/>
        <v>0</v>
      </c>
      <c r="Q27" s="96">
        <f t="shared" si="5"/>
        <v>0</v>
      </c>
      <c r="R27" s="97">
        <f t="shared" si="5"/>
        <v>0</v>
      </c>
      <c r="S27" s="99">
        <f t="shared" si="5"/>
        <v>0</v>
      </c>
    </row>
  </sheetData>
  <sheetProtection sheet="1" objects="1" scenarios="1"/>
  <mergeCells count="30">
    <mergeCell ref="C26:D2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A9:A26"/>
    <mergeCell ref="C9:D9"/>
    <mergeCell ref="C10:D10"/>
    <mergeCell ref="C11:D11"/>
    <mergeCell ref="C12:D12"/>
    <mergeCell ref="C13:D13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7CB9C-B1F7-47DE-B16D-9D2F9366CAF9}">
  <sheetPr codeName="Лист7">
    <pageSetUpPr fitToPage="1"/>
  </sheetPr>
  <dimension ref="A1:O117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9.140625" style="2"/>
    <col min="2" max="2" width="63.85546875" style="2" customWidth="1"/>
    <col min="3" max="3" width="21" style="22" customWidth="1"/>
    <col min="4" max="4" width="23.85546875" style="22" customWidth="1"/>
    <col min="5" max="5" width="15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МНВК!B4</f>
        <v>за 6 місяці 2024 р.</v>
      </c>
      <c r="B2" s="1"/>
      <c r="C2" s="1"/>
      <c r="D2" s="1"/>
    </row>
    <row r="4" spans="1:15" ht="18.75" customHeight="1" x14ac:dyDescent="0.3">
      <c r="A4" s="3">
        <v>2210</v>
      </c>
      <c r="B4" s="4" t="s">
        <v>1</v>
      </c>
      <c r="C4" s="4"/>
      <c r="D4" s="5">
        <f>МНВК!I11</f>
        <v>332351.88</v>
      </c>
      <c r="E4" s="6">
        <f>D4-D5</f>
        <v>0</v>
      </c>
      <c r="F4" s="7"/>
      <c r="G4" s="7"/>
      <c r="I4" s="7"/>
      <c r="J4" s="7"/>
      <c r="K4" s="7"/>
      <c r="M4" s="7"/>
      <c r="N4" s="7"/>
      <c r="O4" s="7"/>
    </row>
    <row r="5" spans="1:15" ht="18.75" hidden="1" customHeight="1" outlineLevel="1" x14ac:dyDescent="0.3">
      <c r="A5" s="8"/>
      <c r="B5" s="8"/>
      <c r="C5" s="9"/>
      <c r="D5" s="9">
        <f>SUM(D6:D52)</f>
        <v>332351.88</v>
      </c>
      <c r="E5" s="7" t="b">
        <f>D4=D5</f>
        <v>1</v>
      </c>
      <c r="F5" s="7"/>
      <c r="G5" s="7"/>
      <c r="I5" s="7"/>
      <c r="J5" s="7"/>
      <c r="K5" s="7"/>
      <c r="M5" s="7"/>
      <c r="N5" s="7"/>
      <c r="O5" s="7"/>
    </row>
    <row r="6" spans="1:15" ht="18.75" hidden="1" customHeight="1" collapsed="1" x14ac:dyDescent="0.3">
      <c r="A6" s="10">
        <v>2210.1</v>
      </c>
      <c r="B6" s="11" t="s">
        <v>2</v>
      </c>
      <c r="C6" s="11"/>
      <c r="D6" s="12"/>
      <c r="E6" s="6">
        <f>[1]Лог.пункт!D5+[1]Госп.група!D5+'КЕКВ заг.ф. 2210 і 2240'!D5</f>
        <v>497098.08</v>
      </c>
      <c r="F6" s="7"/>
      <c r="G6" s="7"/>
      <c r="I6" s="7"/>
      <c r="J6" s="7"/>
      <c r="K6" s="7"/>
      <c r="M6" s="7"/>
      <c r="N6" s="7"/>
      <c r="O6" s="7"/>
    </row>
    <row r="7" spans="1:15" ht="18.75" hidden="1" customHeight="1" x14ac:dyDescent="0.3">
      <c r="A7" s="10">
        <v>2210.1999999999998</v>
      </c>
      <c r="B7" s="11" t="s">
        <v>3</v>
      </c>
      <c r="C7" s="11"/>
      <c r="D7" s="12"/>
      <c r="E7" s="7"/>
      <c r="F7" s="7"/>
      <c r="G7" s="7"/>
      <c r="I7" s="7"/>
      <c r="J7" s="7"/>
      <c r="K7" s="7"/>
      <c r="M7" s="7"/>
      <c r="N7" s="7"/>
      <c r="O7" s="7"/>
    </row>
    <row r="8" spans="1:15" ht="18.75" hidden="1" customHeight="1" outlineLevel="1" x14ac:dyDescent="0.3">
      <c r="A8" s="13"/>
      <c r="B8" s="14"/>
      <c r="C8" s="15">
        <f>SUM(C9:C15)</f>
        <v>0</v>
      </c>
      <c r="D8" s="16"/>
      <c r="E8" s="17">
        <f>D7-C8</f>
        <v>0</v>
      </c>
    </row>
    <row r="9" spans="1:15" ht="18.75" hidden="1" customHeight="1" outlineLevel="1" x14ac:dyDescent="0.3">
      <c r="A9" s="13"/>
      <c r="B9" s="18"/>
      <c r="C9" s="16"/>
      <c r="D9" s="16"/>
      <c r="E9" s="17"/>
    </row>
    <row r="10" spans="1:15" ht="18.75" hidden="1" customHeight="1" collapsed="1" x14ac:dyDescent="0.3">
      <c r="A10" s="10"/>
      <c r="B10" s="19"/>
      <c r="C10" s="16"/>
      <c r="D10" s="16"/>
      <c r="E10" s="7"/>
      <c r="F10" s="7"/>
      <c r="G10" s="7"/>
      <c r="I10" s="7"/>
      <c r="J10" s="7"/>
      <c r="K10" s="7"/>
      <c r="M10" s="7"/>
      <c r="N10" s="7"/>
      <c r="O10" s="7"/>
    </row>
    <row r="11" spans="1:15" ht="18.75" hidden="1" customHeight="1" x14ac:dyDescent="0.3">
      <c r="A11" s="10"/>
      <c r="B11" s="19"/>
      <c r="C11" s="16"/>
      <c r="D11" s="16"/>
      <c r="E11" s="7"/>
      <c r="F11" s="7"/>
      <c r="G11" s="7"/>
      <c r="I11" s="7"/>
      <c r="J11" s="7"/>
      <c r="K11" s="7"/>
      <c r="M11" s="7"/>
      <c r="N11" s="7"/>
      <c r="O11" s="7"/>
    </row>
    <row r="12" spans="1:15" ht="18.75" hidden="1" customHeight="1" x14ac:dyDescent="0.3">
      <c r="A12" s="10"/>
      <c r="B12" s="18"/>
      <c r="C12" s="16"/>
      <c r="D12" s="16"/>
      <c r="E12" s="7"/>
      <c r="F12" s="7"/>
      <c r="G12" s="7"/>
      <c r="I12" s="7"/>
      <c r="J12" s="7"/>
      <c r="K12" s="7"/>
      <c r="M12" s="7"/>
      <c r="N12" s="7"/>
      <c r="O12" s="7"/>
    </row>
    <row r="13" spans="1:15" ht="18.75" hidden="1" customHeight="1" x14ac:dyDescent="0.3">
      <c r="A13" s="10"/>
      <c r="B13" s="19"/>
      <c r="C13" s="16"/>
      <c r="D13" s="16"/>
      <c r="E13" s="7"/>
      <c r="F13" s="7"/>
      <c r="G13" s="7"/>
      <c r="I13" s="7"/>
      <c r="J13" s="7"/>
      <c r="K13" s="7"/>
      <c r="M13" s="7"/>
      <c r="N13" s="7"/>
      <c r="O13" s="7"/>
    </row>
    <row r="14" spans="1:15" ht="18.75" hidden="1" customHeight="1" x14ac:dyDescent="0.3">
      <c r="A14" s="10"/>
      <c r="B14" s="19"/>
      <c r="C14" s="16"/>
      <c r="D14" s="16"/>
      <c r="E14" s="7"/>
      <c r="F14" s="7"/>
      <c r="G14" s="7"/>
      <c r="I14" s="7"/>
      <c r="J14" s="7"/>
      <c r="K14" s="7"/>
      <c r="M14" s="7"/>
      <c r="N14" s="7"/>
      <c r="O14" s="7"/>
    </row>
    <row r="15" spans="1:15" ht="18.75" hidden="1" customHeight="1" x14ac:dyDescent="0.3">
      <c r="A15" s="10"/>
      <c r="B15" s="20"/>
      <c r="C15" s="16"/>
      <c r="D15" s="16"/>
      <c r="E15" s="7"/>
      <c r="F15" s="7"/>
      <c r="G15" s="7"/>
      <c r="I15" s="7"/>
      <c r="J15" s="7"/>
      <c r="K15" s="7"/>
      <c r="M15" s="7"/>
      <c r="N15" s="7"/>
      <c r="O15" s="7"/>
    </row>
    <row r="16" spans="1:15" ht="18.75" hidden="1" customHeight="1" x14ac:dyDescent="0.3">
      <c r="A16" s="10">
        <v>2210.3000000000002</v>
      </c>
      <c r="B16" s="11" t="s">
        <v>4</v>
      </c>
      <c r="C16" s="11"/>
      <c r="D16" s="12"/>
      <c r="E16" s="7"/>
      <c r="F16" s="7"/>
      <c r="G16" s="7"/>
      <c r="I16" s="7"/>
      <c r="J16" s="7"/>
      <c r="K16" s="7"/>
      <c r="M16" s="7"/>
      <c r="N16" s="7"/>
      <c r="O16" s="7"/>
    </row>
    <row r="17" spans="1:15" ht="18.75" hidden="1" customHeight="1" x14ac:dyDescent="0.3">
      <c r="A17" s="10">
        <v>2210.4</v>
      </c>
      <c r="B17" s="11" t="s">
        <v>5</v>
      </c>
      <c r="C17" s="11"/>
      <c r="D17" s="12"/>
      <c r="E17" s="7"/>
      <c r="F17" s="7"/>
      <c r="G17" s="7"/>
      <c r="I17" s="7"/>
      <c r="J17" s="7"/>
      <c r="K17" s="7"/>
      <c r="M17" s="7"/>
      <c r="N17" s="7"/>
      <c r="O17" s="7"/>
    </row>
    <row r="18" spans="1:15" ht="18.75" customHeight="1" x14ac:dyDescent="0.3">
      <c r="A18" s="10">
        <v>2210.5</v>
      </c>
      <c r="B18" s="11" t="s">
        <v>6</v>
      </c>
      <c r="C18" s="11"/>
      <c r="D18" s="12">
        <v>65369.279999999999</v>
      </c>
      <c r="E18" s="7"/>
      <c r="F18" s="7"/>
      <c r="G18" s="7"/>
      <c r="I18" s="7"/>
      <c r="J18" s="7"/>
      <c r="K18" s="7"/>
      <c r="M18" s="7"/>
      <c r="N18" s="7"/>
      <c r="O18" s="7"/>
    </row>
    <row r="19" spans="1:15" ht="18.75" hidden="1" customHeight="1" outlineLevel="1" x14ac:dyDescent="0.3">
      <c r="A19" s="13"/>
      <c r="B19" s="14"/>
      <c r="C19" s="15">
        <f>SUM(C20:C35)</f>
        <v>65369.279999999999</v>
      </c>
      <c r="D19" s="16"/>
      <c r="E19" s="17">
        <f>D18-C19</f>
        <v>0</v>
      </c>
    </row>
    <row r="20" spans="1:15" ht="18.75" customHeight="1" collapsed="1" x14ac:dyDescent="0.3">
      <c r="A20" s="10"/>
      <c r="B20" s="18" t="s">
        <v>7</v>
      </c>
      <c r="C20" s="16">
        <f>465</f>
        <v>465</v>
      </c>
      <c r="D20" s="16"/>
      <c r="E20" s="7"/>
      <c r="F20" s="7"/>
      <c r="G20" s="7"/>
      <c r="I20" s="7"/>
      <c r="J20" s="7"/>
      <c r="K20" s="7"/>
      <c r="M20" s="7"/>
      <c r="N20" s="7"/>
      <c r="O20" s="7"/>
    </row>
    <row r="21" spans="1:15" ht="18.75" customHeight="1" x14ac:dyDescent="0.3">
      <c r="A21" s="10"/>
      <c r="B21" s="18" t="s">
        <v>8</v>
      </c>
      <c r="C21" s="16">
        <v>5600.28</v>
      </c>
      <c r="D21" s="16"/>
      <c r="E21" s="7"/>
      <c r="F21" s="7"/>
      <c r="G21" s="7"/>
      <c r="I21" s="7"/>
      <c r="J21" s="7"/>
      <c r="K21" s="7"/>
      <c r="M21" s="7"/>
      <c r="N21" s="7"/>
      <c r="O21" s="7"/>
    </row>
    <row r="22" spans="1:15" ht="18.75" customHeight="1" x14ac:dyDescent="0.3">
      <c r="A22" s="10"/>
      <c r="B22" s="18" t="s">
        <v>9</v>
      </c>
      <c r="C22" s="16">
        <v>4000</v>
      </c>
      <c r="D22" s="16"/>
      <c r="E22" s="7"/>
      <c r="F22" s="7"/>
      <c r="G22" s="7"/>
      <c r="I22" s="7"/>
      <c r="J22" s="7"/>
      <c r="K22" s="7"/>
      <c r="M22" s="7"/>
      <c r="N22" s="7"/>
      <c r="O22" s="7"/>
    </row>
    <row r="23" spans="1:15" ht="18.75" customHeight="1" x14ac:dyDescent="0.3">
      <c r="A23" s="10"/>
      <c r="B23" s="18" t="s">
        <v>10</v>
      </c>
      <c r="C23" s="16">
        <v>34004</v>
      </c>
      <c r="D23" s="16"/>
      <c r="E23" s="7"/>
      <c r="F23" s="7"/>
      <c r="G23" s="7"/>
      <c r="I23" s="7"/>
      <c r="J23" s="7"/>
      <c r="K23" s="7"/>
      <c r="M23" s="7"/>
      <c r="N23" s="7"/>
      <c r="O23" s="7"/>
    </row>
    <row r="24" spans="1:15" ht="18.75" customHeight="1" x14ac:dyDescent="0.3">
      <c r="A24" s="10"/>
      <c r="B24" s="19" t="s">
        <v>11</v>
      </c>
      <c r="C24" s="16">
        <v>21300</v>
      </c>
      <c r="D24" s="16"/>
      <c r="E24" s="7"/>
      <c r="F24" s="7"/>
      <c r="G24" s="7"/>
      <c r="I24" s="7"/>
      <c r="J24" s="7"/>
      <c r="K24" s="7"/>
      <c r="M24" s="7"/>
      <c r="N24" s="7"/>
      <c r="O24" s="7"/>
    </row>
    <row r="25" spans="1:15" ht="18.75" hidden="1" customHeight="1" x14ac:dyDescent="0.3">
      <c r="A25" s="10"/>
      <c r="B25" s="19"/>
      <c r="C25" s="16"/>
      <c r="D25" s="16"/>
      <c r="E25" s="7"/>
      <c r="F25" s="7"/>
      <c r="G25" s="7"/>
      <c r="I25" s="7"/>
      <c r="J25" s="7"/>
      <c r="K25" s="7"/>
      <c r="M25" s="7"/>
      <c r="N25" s="7"/>
      <c r="O25" s="7"/>
    </row>
    <row r="26" spans="1:15" ht="18.75" hidden="1" customHeight="1" x14ac:dyDescent="0.3">
      <c r="A26" s="10"/>
      <c r="B26" s="19"/>
      <c r="C26" s="16"/>
      <c r="D26" s="16"/>
      <c r="E26" s="7"/>
      <c r="F26" s="7"/>
      <c r="G26" s="7"/>
      <c r="I26" s="7"/>
      <c r="J26" s="7"/>
      <c r="K26" s="7"/>
      <c r="M26" s="7"/>
      <c r="N26" s="7"/>
      <c r="O26" s="7"/>
    </row>
    <row r="27" spans="1:15" ht="18.75" hidden="1" customHeight="1" x14ac:dyDescent="0.3">
      <c r="A27" s="10"/>
      <c r="B27" s="19"/>
      <c r="C27" s="16"/>
      <c r="D27" s="16"/>
      <c r="E27" s="7"/>
      <c r="F27" s="7"/>
      <c r="G27" s="7"/>
      <c r="I27" s="7"/>
      <c r="J27" s="7"/>
      <c r="K27" s="7"/>
      <c r="M27" s="7"/>
      <c r="N27" s="7"/>
      <c r="O27" s="7"/>
    </row>
    <row r="28" spans="1:15" ht="18.75" hidden="1" customHeight="1" x14ac:dyDescent="0.3">
      <c r="A28" s="10"/>
      <c r="B28" s="19"/>
      <c r="C28" s="16"/>
      <c r="D28" s="16"/>
      <c r="E28" s="7"/>
      <c r="F28" s="7"/>
      <c r="G28" s="7"/>
      <c r="I28" s="7"/>
      <c r="J28" s="7"/>
      <c r="K28" s="7"/>
      <c r="M28" s="7"/>
      <c r="N28" s="7"/>
      <c r="O28" s="7"/>
    </row>
    <row r="29" spans="1:15" ht="18.75" hidden="1" customHeight="1" x14ac:dyDescent="0.3">
      <c r="A29" s="10"/>
      <c r="B29" s="19"/>
      <c r="C29" s="16"/>
      <c r="D29" s="16"/>
      <c r="E29" s="7"/>
      <c r="F29" s="7"/>
      <c r="G29" s="7"/>
      <c r="I29" s="7"/>
      <c r="J29" s="7"/>
      <c r="K29" s="7"/>
      <c r="M29" s="7"/>
      <c r="N29" s="7"/>
      <c r="O29" s="7"/>
    </row>
    <row r="30" spans="1:15" ht="18.75" hidden="1" customHeight="1" x14ac:dyDescent="0.3">
      <c r="A30" s="10"/>
      <c r="B30" s="19"/>
      <c r="C30" s="16"/>
      <c r="D30" s="16"/>
      <c r="E30" s="7"/>
      <c r="F30" s="7"/>
      <c r="G30" s="7"/>
      <c r="I30" s="7"/>
      <c r="J30" s="7"/>
      <c r="K30" s="7"/>
      <c r="M30" s="7"/>
      <c r="N30" s="7"/>
      <c r="O30" s="7"/>
    </row>
    <row r="31" spans="1:15" ht="18.75" hidden="1" customHeight="1" x14ac:dyDescent="0.3">
      <c r="A31" s="10"/>
      <c r="B31" s="19"/>
      <c r="C31" s="16"/>
      <c r="D31" s="16"/>
      <c r="E31" s="7"/>
      <c r="F31" s="7"/>
      <c r="G31" s="7"/>
      <c r="I31" s="7"/>
      <c r="J31" s="7"/>
      <c r="K31" s="7"/>
      <c r="M31" s="7"/>
      <c r="N31" s="7"/>
      <c r="O31" s="7"/>
    </row>
    <row r="32" spans="1:15" ht="18.75" hidden="1" customHeight="1" x14ac:dyDescent="0.3">
      <c r="A32" s="10"/>
      <c r="B32" s="19"/>
      <c r="C32" s="16"/>
      <c r="D32" s="16"/>
      <c r="E32" s="7"/>
      <c r="F32" s="7"/>
      <c r="G32" s="7"/>
      <c r="I32" s="7"/>
      <c r="J32" s="7"/>
      <c r="K32" s="7"/>
      <c r="M32" s="7"/>
      <c r="N32" s="7"/>
      <c r="O32" s="7"/>
    </row>
    <row r="33" spans="1:15" ht="18.75" hidden="1" customHeight="1" x14ac:dyDescent="0.3">
      <c r="A33" s="10"/>
      <c r="B33" s="19"/>
      <c r="C33" s="16"/>
      <c r="D33" s="16"/>
      <c r="E33" s="7"/>
      <c r="F33" s="7"/>
      <c r="G33" s="7"/>
      <c r="I33" s="7"/>
      <c r="J33" s="7"/>
      <c r="K33" s="7"/>
      <c r="M33" s="7"/>
      <c r="N33" s="7"/>
      <c r="O33" s="7"/>
    </row>
    <row r="34" spans="1:15" ht="18.75" hidden="1" customHeight="1" x14ac:dyDescent="0.3">
      <c r="A34" s="10"/>
      <c r="B34" s="19"/>
      <c r="C34" s="16"/>
      <c r="D34" s="16"/>
      <c r="E34" s="7"/>
      <c r="F34" s="7"/>
      <c r="G34" s="7"/>
      <c r="I34" s="7"/>
      <c r="J34" s="7"/>
      <c r="K34" s="7"/>
      <c r="M34" s="7"/>
      <c r="N34" s="7"/>
      <c r="O34" s="7"/>
    </row>
    <row r="35" spans="1:15" ht="18.75" hidden="1" customHeight="1" x14ac:dyDescent="0.3">
      <c r="A35" s="10"/>
      <c r="B35" s="19"/>
      <c r="C35" s="16"/>
      <c r="D35" s="16"/>
      <c r="E35" s="7"/>
      <c r="F35" s="7"/>
      <c r="G35" s="7"/>
      <c r="I35" s="7"/>
      <c r="J35" s="7"/>
      <c r="K35" s="7"/>
      <c r="M35" s="7"/>
      <c r="N35" s="7"/>
      <c r="O35" s="7"/>
    </row>
    <row r="36" spans="1:15" ht="18.75" hidden="1" customHeight="1" x14ac:dyDescent="0.3">
      <c r="A36" s="10">
        <v>2210.6</v>
      </c>
      <c r="B36" s="11" t="s">
        <v>12</v>
      </c>
      <c r="C36" s="11"/>
      <c r="D36" s="12"/>
      <c r="E36" s="7"/>
      <c r="F36" s="7"/>
      <c r="G36" s="7"/>
      <c r="I36" s="7"/>
      <c r="J36" s="7"/>
      <c r="K36" s="7"/>
      <c r="M36" s="7"/>
      <c r="N36" s="7"/>
      <c r="O36" s="7"/>
    </row>
    <row r="37" spans="1:15" ht="18.75" hidden="1" customHeight="1" x14ac:dyDescent="0.3">
      <c r="A37" s="10">
        <v>2210.6999999999998</v>
      </c>
      <c r="B37" s="11" t="s">
        <v>13</v>
      </c>
      <c r="C37" s="11"/>
      <c r="D37" s="12"/>
      <c r="E37" s="7"/>
      <c r="F37" s="7"/>
      <c r="G37" s="7"/>
      <c r="I37" s="7"/>
      <c r="J37" s="7"/>
      <c r="K37" s="7"/>
      <c r="M37" s="7"/>
      <c r="N37" s="7"/>
      <c r="O37" s="7"/>
    </row>
    <row r="38" spans="1:15" ht="18.75" customHeight="1" x14ac:dyDescent="0.3">
      <c r="A38" s="10">
        <v>2210.8000000000002</v>
      </c>
      <c r="B38" s="11" t="s">
        <v>14</v>
      </c>
      <c r="C38" s="11"/>
      <c r="D38" s="12">
        <v>259371.6</v>
      </c>
      <c r="E38" s="7"/>
      <c r="F38" s="7"/>
      <c r="G38" s="7"/>
      <c r="I38" s="7"/>
      <c r="J38" s="7"/>
      <c r="K38" s="7"/>
      <c r="M38" s="7"/>
      <c r="N38" s="7"/>
      <c r="O38" s="7"/>
    </row>
    <row r="39" spans="1:15" hidden="1" outlineLevel="1" x14ac:dyDescent="0.3">
      <c r="A39" s="13"/>
      <c r="B39" s="14"/>
      <c r="C39" s="15">
        <f>SUM(C40:C45)</f>
        <v>259371.6</v>
      </c>
      <c r="D39" s="16"/>
      <c r="E39" s="17">
        <f>D38-C39</f>
        <v>0</v>
      </c>
    </row>
    <row r="40" spans="1:15" collapsed="1" x14ac:dyDescent="0.3">
      <c r="A40" s="10"/>
      <c r="B40" s="19" t="s">
        <v>15</v>
      </c>
      <c r="C40" s="16">
        <v>82781.600000000006</v>
      </c>
      <c r="D40" s="16"/>
      <c r="E40" s="7"/>
      <c r="F40" s="7"/>
      <c r="G40" s="7"/>
      <c r="I40" s="7"/>
      <c r="J40" s="7"/>
      <c r="K40" s="7"/>
      <c r="M40" s="7"/>
      <c r="N40" s="7"/>
      <c r="O40" s="7"/>
    </row>
    <row r="41" spans="1:15" x14ac:dyDescent="0.3">
      <c r="A41" s="10"/>
      <c r="B41" s="19" t="s">
        <v>16</v>
      </c>
      <c r="C41" s="16">
        <f>174600</f>
        <v>174600</v>
      </c>
      <c r="D41" s="16"/>
      <c r="E41" s="7"/>
      <c r="F41" s="7"/>
      <c r="G41" s="7"/>
      <c r="I41" s="7"/>
      <c r="J41" s="7"/>
      <c r="K41" s="7"/>
      <c r="M41" s="7"/>
      <c r="N41" s="7"/>
      <c r="O41" s="7"/>
    </row>
    <row r="42" spans="1:15" x14ac:dyDescent="0.3">
      <c r="A42" s="10"/>
      <c r="B42" s="19" t="s">
        <v>17</v>
      </c>
      <c r="C42" s="16">
        <v>1990</v>
      </c>
      <c r="D42" s="16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0"/>
      <c r="B43" s="19"/>
      <c r="C43" s="16"/>
      <c r="D43" s="16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0"/>
      <c r="B44" s="19"/>
      <c r="C44" s="16"/>
      <c r="D44" s="16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0"/>
      <c r="B45" s="20"/>
      <c r="C45" s="16"/>
      <c r="D45" s="16"/>
      <c r="E45" s="7"/>
      <c r="F45" s="7"/>
      <c r="G45" s="7"/>
      <c r="I45" s="7"/>
      <c r="J45" s="7"/>
      <c r="K45" s="7"/>
      <c r="M45" s="7"/>
      <c r="N45" s="7"/>
      <c r="O45" s="7"/>
    </row>
    <row r="46" spans="1:15" ht="18.75" customHeight="1" x14ac:dyDescent="0.3">
      <c r="A46" s="10">
        <v>2210.9</v>
      </c>
      <c r="B46" s="11" t="s">
        <v>18</v>
      </c>
      <c r="C46" s="11"/>
      <c r="D46" s="12">
        <v>7611</v>
      </c>
      <c r="E46" s="7"/>
      <c r="F46" s="7"/>
      <c r="G46" s="7"/>
      <c r="I46" s="7"/>
      <c r="J46" s="7"/>
      <c r="K46" s="7"/>
      <c r="M46" s="7"/>
      <c r="N46" s="7"/>
      <c r="O46" s="7"/>
    </row>
    <row r="47" spans="1:15" ht="18.75" hidden="1" customHeight="1" outlineLevel="1" x14ac:dyDescent="0.3">
      <c r="A47" s="13"/>
      <c r="B47" s="14"/>
      <c r="C47" s="15">
        <f>SUM(C48:C51)</f>
        <v>7611</v>
      </c>
      <c r="D47" s="16"/>
      <c r="E47" s="17">
        <f>D46-C47</f>
        <v>0</v>
      </c>
    </row>
    <row r="48" spans="1:15" ht="18.75" customHeight="1" collapsed="1" x14ac:dyDescent="0.3">
      <c r="A48" s="10"/>
      <c r="B48" s="19" t="s">
        <v>19</v>
      </c>
      <c r="C48" s="16">
        <f>1576+6035</f>
        <v>7611</v>
      </c>
      <c r="D48" s="16"/>
      <c r="E48" s="7"/>
      <c r="F48" s="7"/>
      <c r="G48" s="7"/>
      <c r="I48" s="7"/>
      <c r="J48" s="7"/>
      <c r="K48" s="7"/>
      <c r="M48" s="7"/>
      <c r="N48" s="7"/>
      <c r="O48" s="7"/>
    </row>
    <row r="49" spans="1:15" ht="18.75" hidden="1" customHeight="1" x14ac:dyDescent="0.3">
      <c r="A49" s="10"/>
      <c r="B49" s="19"/>
      <c r="C49" s="16"/>
      <c r="D49" s="16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0"/>
      <c r="B50" s="19"/>
      <c r="C50" s="16"/>
      <c r="D50" s="16"/>
      <c r="E50" s="7"/>
      <c r="F50" s="7"/>
      <c r="G50" s="7"/>
      <c r="I50" s="7"/>
      <c r="J50" s="7"/>
      <c r="K50" s="7"/>
      <c r="M50" s="7"/>
      <c r="N50" s="7"/>
      <c r="O50" s="7"/>
    </row>
    <row r="51" spans="1:15" ht="19.5" hidden="1" customHeight="1" x14ac:dyDescent="0.3">
      <c r="A51" s="10"/>
      <c r="B51" s="20"/>
      <c r="C51" s="16"/>
      <c r="D51" s="16"/>
      <c r="E51" s="7"/>
      <c r="F51" s="7"/>
      <c r="G51" s="7"/>
      <c r="I51" s="7"/>
      <c r="J51" s="7"/>
      <c r="K51" s="7"/>
      <c r="M51" s="7"/>
      <c r="N51" s="7"/>
      <c r="O51" s="7"/>
    </row>
    <row r="52" spans="1:15" ht="22.5" hidden="1" customHeight="1" x14ac:dyDescent="0.3">
      <c r="A52" s="10">
        <v>2211.9</v>
      </c>
      <c r="B52" s="11" t="s">
        <v>20</v>
      </c>
      <c r="C52" s="11"/>
      <c r="D52" s="12"/>
      <c r="E52" s="7"/>
      <c r="F52" s="7"/>
      <c r="G52" s="7"/>
      <c r="I52" s="7"/>
      <c r="J52" s="7"/>
      <c r="K52" s="7"/>
      <c r="M52" s="7"/>
      <c r="N52" s="7"/>
      <c r="O52" s="7"/>
    </row>
    <row r="53" spans="1:15" ht="22.5" hidden="1" customHeight="1" outlineLevel="1" x14ac:dyDescent="0.3">
      <c r="A53" s="15"/>
      <c r="B53" s="15"/>
      <c r="C53" s="15">
        <f>SUM(C54:C65)</f>
        <v>0</v>
      </c>
      <c r="D53" s="12"/>
      <c r="E53" s="17">
        <f>D52-C53</f>
        <v>0</v>
      </c>
      <c r="F53" s="7"/>
      <c r="G53" s="7"/>
      <c r="I53" s="7"/>
      <c r="J53" s="7"/>
      <c r="K53" s="7"/>
      <c r="M53" s="7"/>
      <c r="N53" s="7"/>
      <c r="O53" s="7"/>
    </row>
    <row r="54" spans="1:15" hidden="1" collapsed="1" x14ac:dyDescent="0.3">
      <c r="A54" s="13"/>
      <c r="B54" s="18"/>
      <c r="C54" s="16"/>
      <c r="D54" s="16"/>
    </row>
    <row r="55" spans="1:15" hidden="1" x14ac:dyDescent="0.3">
      <c r="A55" s="10"/>
      <c r="B55" s="19"/>
      <c r="C55" s="16"/>
      <c r="D55" s="16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0"/>
      <c r="B56" s="19"/>
      <c r="C56" s="16"/>
      <c r="D56" s="16"/>
      <c r="E56" s="7"/>
      <c r="F56" s="7"/>
      <c r="G56" s="7"/>
      <c r="I56" s="7"/>
      <c r="J56" s="7"/>
      <c r="K56" s="7"/>
      <c r="M56" s="7"/>
      <c r="N56" s="7"/>
      <c r="O56" s="7"/>
    </row>
    <row r="57" spans="1:15" hidden="1" x14ac:dyDescent="0.3">
      <c r="A57" s="10"/>
      <c r="B57" s="19"/>
      <c r="C57" s="16"/>
      <c r="D57" s="16"/>
      <c r="E57" s="7"/>
      <c r="F57" s="7"/>
      <c r="G57" s="7"/>
      <c r="I57" s="7"/>
      <c r="J57" s="7"/>
      <c r="K57" s="7"/>
      <c r="M57" s="7"/>
      <c r="N57" s="7"/>
      <c r="O57" s="7"/>
    </row>
    <row r="58" spans="1:15" hidden="1" x14ac:dyDescent="0.3">
      <c r="A58" s="10"/>
      <c r="B58" s="19"/>
      <c r="C58" s="16"/>
      <c r="D58" s="16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x14ac:dyDescent="0.3">
      <c r="A59" s="10"/>
      <c r="B59" s="19"/>
      <c r="C59" s="16"/>
      <c r="D59" s="16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0"/>
      <c r="B60" s="19"/>
      <c r="C60" s="16"/>
      <c r="D60" s="16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0"/>
      <c r="B61" s="19"/>
      <c r="C61" s="16"/>
      <c r="D61" s="16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0"/>
      <c r="B62" s="19"/>
      <c r="C62" s="16"/>
      <c r="D62" s="16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0"/>
      <c r="B63" s="19"/>
      <c r="C63" s="16"/>
      <c r="D63" s="16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0"/>
      <c r="B64" s="19"/>
      <c r="C64" s="16"/>
      <c r="D64" s="16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0"/>
      <c r="B65" s="19"/>
      <c r="C65" s="16"/>
      <c r="D65" s="16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outlineLevel="1" x14ac:dyDescent="0.3">
      <c r="A66" s="7"/>
      <c r="B66" s="21"/>
      <c r="D66" s="22" t="b">
        <f>D4=D5</f>
        <v>1</v>
      </c>
      <c r="E66" s="7"/>
      <c r="F66" s="7"/>
      <c r="G66" s="7"/>
      <c r="I66" s="7"/>
      <c r="J66" s="7"/>
      <c r="K66" s="7"/>
      <c r="M66" s="7"/>
      <c r="N66" s="7"/>
      <c r="O66" s="7"/>
    </row>
    <row r="67" spans="1:15" collapsed="1" x14ac:dyDescent="0.3">
      <c r="A67" s="7"/>
      <c r="B67" s="21"/>
      <c r="D67" s="23" t="s">
        <v>21</v>
      </c>
      <c r="E67" s="7"/>
      <c r="F67" s="7"/>
      <c r="G67" s="7"/>
      <c r="I67" s="7"/>
      <c r="J67" s="7"/>
      <c r="K67" s="7"/>
      <c r="M67" s="7"/>
      <c r="N67" s="7"/>
      <c r="O67" s="7"/>
    </row>
    <row r="68" spans="1:15" x14ac:dyDescent="0.3">
      <c r="A68" s="7"/>
      <c r="B68" s="7"/>
      <c r="D68" s="23" t="s">
        <v>21</v>
      </c>
      <c r="E68" s="7"/>
      <c r="F68" s="7"/>
      <c r="G68" s="7"/>
      <c r="I68" s="7"/>
      <c r="J68" s="7"/>
      <c r="K68" s="7"/>
      <c r="M68" s="7"/>
      <c r="N68" s="7"/>
      <c r="O68" s="7"/>
    </row>
    <row r="69" spans="1:15" ht="14.25" customHeight="1" x14ac:dyDescent="0.3">
      <c r="D69" s="23" t="s">
        <v>21</v>
      </c>
    </row>
    <row r="70" spans="1:15" ht="39.75" customHeight="1" x14ac:dyDescent="0.3">
      <c r="A70" s="3">
        <v>2240</v>
      </c>
      <c r="B70" s="4" t="s">
        <v>22</v>
      </c>
      <c r="C70" s="4"/>
      <c r="D70" s="5">
        <f>МНВК!I14</f>
        <v>239232.5</v>
      </c>
      <c r="E70" s="6">
        <f>D70-D71</f>
        <v>0</v>
      </c>
      <c r="G70" s="7"/>
      <c r="I70" s="7"/>
      <c r="J70" s="7"/>
      <c r="K70" s="7"/>
      <c r="M70" s="7"/>
      <c r="N70" s="7"/>
      <c r="O70" s="7"/>
    </row>
    <row r="71" spans="1:15" hidden="1" outlineLevel="1" x14ac:dyDescent="0.3">
      <c r="A71" s="24">
        <v>2240</v>
      </c>
      <c r="B71" s="24"/>
      <c r="C71" s="9"/>
      <c r="D71" s="9">
        <f>SUM(D72:D105)</f>
        <v>239232.5</v>
      </c>
      <c r="E71" s="7" t="b">
        <f>D70=D71</f>
        <v>1</v>
      </c>
    </row>
    <row r="72" spans="1:15" collapsed="1" x14ac:dyDescent="0.3">
      <c r="A72" s="13">
        <v>2240.1</v>
      </c>
      <c r="B72" s="11" t="s">
        <v>23</v>
      </c>
      <c r="C72" s="11"/>
      <c r="D72" s="12">
        <f>2619</f>
        <v>2619</v>
      </c>
      <c r="E72" s="25">
        <f>[1]Лог.пункт!D65+[1]Госп.група!D72+'КЕКВ заг.ф. 2210 і 2240'!D71</f>
        <v>245017.3</v>
      </c>
    </row>
    <row r="73" spans="1:15" x14ac:dyDescent="0.3">
      <c r="A73" s="13">
        <v>2240.1999999999998</v>
      </c>
      <c r="B73" s="26" t="s">
        <v>24</v>
      </c>
      <c r="C73" s="27"/>
      <c r="D73" s="12">
        <f>1871+16328</f>
        <v>18199</v>
      </c>
    </row>
    <row r="74" spans="1:15" hidden="1" x14ac:dyDescent="0.3">
      <c r="A74" s="13">
        <v>2240.3000000000002</v>
      </c>
      <c r="B74" s="26" t="s">
        <v>25</v>
      </c>
      <c r="C74" s="27"/>
      <c r="D74" s="12"/>
    </row>
    <row r="75" spans="1:15" hidden="1" outlineLevel="1" x14ac:dyDescent="0.3">
      <c r="A75" s="13"/>
      <c r="B75" s="14"/>
      <c r="C75" s="15">
        <f>SUM(C76:C82)</f>
        <v>0</v>
      </c>
      <c r="D75" s="16"/>
      <c r="E75" s="17">
        <f>D74-C75</f>
        <v>0</v>
      </c>
    </row>
    <row r="76" spans="1:15" hidden="1" collapsed="1" x14ac:dyDescent="0.3">
      <c r="A76" s="13"/>
      <c r="B76" s="19"/>
      <c r="C76" s="16"/>
      <c r="D76" s="16"/>
    </row>
    <row r="77" spans="1:15" hidden="1" x14ac:dyDescent="0.3">
      <c r="A77" s="13"/>
      <c r="B77" s="19"/>
      <c r="C77" s="16"/>
      <c r="D77" s="16"/>
    </row>
    <row r="78" spans="1:15" hidden="1" x14ac:dyDescent="0.3">
      <c r="A78" s="13"/>
      <c r="B78" s="19"/>
      <c r="C78" s="16"/>
      <c r="D78" s="16"/>
    </row>
    <row r="79" spans="1:15" hidden="1" x14ac:dyDescent="0.3">
      <c r="A79" s="13"/>
      <c r="B79" s="19"/>
      <c r="C79" s="16"/>
      <c r="D79" s="16"/>
    </row>
    <row r="80" spans="1:15" hidden="1" x14ac:dyDescent="0.3">
      <c r="A80" s="13"/>
      <c r="B80" s="19"/>
      <c r="C80" s="16"/>
      <c r="D80" s="16"/>
    </row>
    <row r="81" spans="1:5" hidden="1" x14ac:dyDescent="0.3">
      <c r="A81" s="13"/>
      <c r="B81" s="19"/>
      <c r="C81" s="16"/>
      <c r="D81" s="16"/>
    </row>
    <row r="82" spans="1:5" hidden="1" x14ac:dyDescent="0.3">
      <c r="A82" s="13"/>
      <c r="B82" s="13"/>
      <c r="C82" s="16"/>
      <c r="D82" s="16"/>
    </row>
    <row r="83" spans="1:5" hidden="1" x14ac:dyDescent="0.3">
      <c r="A83" s="13">
        <v>2240.4</v>
      </c>
      <c r="B83" s="26" t="s">
        <v>26</v>
      </c>
      <c r="C83" s="27"/>
      <c r="D83" s="12"/>
    </row>
    <row r="84" spans="1:5" x14ac:dyDescent="0.3">
      <c r="A84" s="13">
        <v>2240.5</v>
      </c>
      <c r="B84" s="26" t="s">
        <v>27</v>
      </c>
      <c r="C84" s="27"/>
      <c r="D84" s="12">
        <v>207301.44</v>
      </c>
    </row>
    <row r="85" spans="1:5" hidden="1" outlineLevel="1" x14ac:dyDescent="0.3">
      <c r="A85" s="13"/>
      <c r="B85" s="14"/>
      <c r="C85" s="15">
        <f>SUM(C86:C93)</f>
        <v>207301.44</v>
      </c>
      <c r="D85" s="16"/>
      <c r="E85" s="17">
        <f>D84-C85</f>
        <v>0</v>
      </c>
    </row>
    <row r="86" spans="1:5" ht="17.25" customHeight="1" collapsed="1" x14ac:dyDescent="0.3">
      <c r="A86" s="13"/>
      <c r="B86" s="18" t="s">
        <v>28</v>
      </c>
      <c r="C86" s="16">
        <f>7250+1410</f>
        <v>8660</v>
      </c>
      <c r="D86" s="16"/>
    </row>
    <row r="87" spans="1:5" ht="17.25" customHeight="1" x14ac:dyDescent="0.3">
      <c r="A87" s="13"/>
      <c r="B87" s="18" t="s">
        <v>29</v>
      </c>
      <c r="C87" s="16">
        <v>198641.44</v>
      </c>
      <c r="D87" s="16"/>
    </row>
    <row r="88" spans="1:5" hidden="1" x14ac:dyDescent="0.3">
      <c r="A88" s="13"/>
      <c r="B88" s="19"/>
      <c r="C88" s="16"/>
      <c r="D88" s="16"/>
    </row>
    <row r="89" spans="1:5" hidden="1" x14ac:dyDescent="0.3">
      <c r="A89" s="13"/>
      <c r="B89" s="19"/>
      <c r="C89" s="16"/>
      <c r="D89" s="16"/>
    </row>
    <row r="90" spans="1:5" hidden="1" x14ac:dyDescent="0.3">
      <c r="A90" s="13"/>
      <c r="B90" s="18"/>
      <c r="C90" s="16"/>
      <c r="D90" s="16"/>
    </row>
    <row r="91" spans="1:5" hidden="1" x14ac:dyDescent="0.3">
      <c r="A91" s="13"/>
      <c r="B91" s="19"/>
      <c r="C91" s="16"/>
      <c r="D91" s="16"/>
    </row>
    <row r="92" spans="1:5" hidden="1" x14ac:dyDescent="0.3">
      <c r="A92" s="13"/>
      <c r="B92" s="19"/>
      <c r="C92" s="16"/>
      <c r="D92" s="16"/>
    </row>
    <row r="93" spans="1:5" hidden="1" x14ac:dyDescent="0.3">
      <c r="A93" s="13"/>
      <c r="B93" s="19"/>
      <c r="C93" s="16"/>
      <c r="D93" s="16"/>
    </row>
    <row r="94" spans="1:5" hidden="1" x14ac:dyDescent="0.3">
      <c r="A94" s="13">
        <v>2240.6</v>
      </c>
      <c r="B94" s="26" t="s">
        <v>30</v>
      </c>
      <c r="C94" s="27"/>
      <c r="D94" s="12"/>
    </row>
    <row r="95" spans="1:5" x14ac:dyDescent="0.3">
      <c r="A95" s="13">
        <v>2240.6999999999998</v>
      </c>
      <c r="B95" s="26" t="s">
        <v>31</v>
      </c>
      <c r="C95" s="27"/>
      <c r="D95" s="12">
        <v>646.25</v>
      </c>
    </row>
    <row r="96" spans="1:5" hidden="1" x14ac:dyDescent="0.3">
      <c r="A96" s="13">
        <v>2240.8000000000002</v>
      </c>
      <c r="B96" s="26" t="s">
        <v>32</v>
      </c>
      <c r="C96" s="27"/>
      <c r="D96" s="12"/>
    </row>
    <row r="97" spans="1:5" hidden="1" x14ac:dyDescent="0.3">
      <c r="A97" s="13">
        <v>2240.9</v>
      </c>
      <c r="B97" s="26" t="s">
        <v>33</v>
      </c>
      <c r="C97" s="27"/>
      <c r="D97" s="12"/>
    </row>
    <row r="98" spans="1:5" hidden="1" x14ac:dyDescent="0.3">
      <c r="A98" s="13">
        <v>2241.1</v>
      </c>
      <c r="B98" s="26" t="s">
        <v>34</v>
      </c>
      <c r="C98" s="27"/>
      <c r="D98" s="12"/>
    </row>
    <row r="99" spans="1:5" hidden="1" x14ac:dyDescent="0.3">
      <c r="A99" s="13">
        <v>2241.1999999999998</v>
      </c>
      <c r="B99" s="26" t="s">
        <v>35</v>
      </c>
      <c r="C99" s="27"/>
      <c r="D99" s="12"/>
    </row>
    <row r="100" spans="1:5" x14ac:dyDescent="0.3">
      <c r="A100" s="13">
        <v>2241.3000000000002</v>
      </c>
      <c r="B100" s="26" t="s">
        <v>36</v>
      </c>
      <c r="C100" s="27"/>
      <c r="D100" s="12">
        <f>420+420+420+420+420+420</f>
        <v>2520</v>
      </c>
    </row>
    <row r="101" spans="1:5" hidden="1" x14ac:dyDescent="0.3">
      <c r="A101" s="13">
        <v>2241.4</v>
      </c>
      <c r="B101" s="26" t="s">
        <v>37</v>
      </c>
      <c r="C101" s="27"/>
      <c r="D101" s="12"/>
    </row>
    <row r="102" spans="1:5" hidden="1" x14ac:dyDescent="0.3">
      <c r="A102" s="13">
        <v>2241.5</v>
      </c>
      <c r="B102" s="26" t="s">
        <v>38</v>
      </c>
      <c r="C102" s="27"/>
      <c r="D102" s="12"/>
    </row>
    <row r="103" spans="1:5" ht="38.25" hidden="1" customHeight="1" x14ac:dyDescent="0.3">
      <c r="A103" s="13">
        <v>2241.6</v>
      </c>
      <c r="B103" s="28" t="s">
        <v>39</v>
      </c>
      <c r="C103" s="27"/>
      <c r="D103" s="12"/>
    </row>
    <row r="104" spans="1:5" hidden="1" x14ac:dyDescent="0.3">
      <c r="A104" s="13">
        <v>2241.6999999999998</v>
      </c>
      <c r="B104" s="26" t="s">
        <v>40</v>
      </c>
      <c r="C104" s="27"/>
      <c r="D104" s="12"/>
    </row>
    <row r="105" spans="1:5" x14ac:dyDescent="0.3">
      <c r="A105" s="13">
        <v>2241.9</v>
      </c>
      <c r="B105" s="26" t="s">
        <v>41</v>
      </c>
      <c r="C105" s="27"/>
      <c r="D105" s="12">
        <v>7946.81</v>
      </c>
    </row>
    <row r="106" spans="1:5" hidden="1" outlineLevel="1" x14ac:dyDescent="0.3">
      <c r="A106" s="13"/>
      <c r="B106" s="14"/>
      <c r="C106" s="15">
        <f>SUM(C107:C117)</f>
        <v>7946.81</v>
      </c>
      <c r="D106" s="29"/>
      <c r="E106" s="17">
        <f>D105-C106</f>
        <v>0</v>
      </c>
    </row>
    <row r="107" spans="1:5" hidden="1" outlineLevel="1" x14ac:dyDescent="0.3">
      <c r="A107" s="13"/>
      <c r="B107" s="18" t="s">
        <v>42</v>
      </c>
      <c r="C107" s="16">
        <v>1500</v>
      </c>
      <c r="D107" s="29"/>
      <c r="E107" s="17"/>
    </row>
    <row r="108" spans="1:5" collapsed="1" x14ac:dyDescent="0.3">
      <c r="A108" s="13"/>
      <c r="B108" s="19" t="s">
        <v>43</v>
      </c>
      <c r="C108" s="16">
        <f>100*5</f>
        <v>500</v>
      </c>
      <c r="D108" s="16"/>
    </row>
    <row r="109" spans="1:5" x14ac:dyDescent="0.3">
      <c r="A109" s="13"/>
      <c r="B109" s="18" t="s">
        <v>44</v>
      </c>
      <c r="C109" s="16">
        <v>1639.8</v>
      </c>
      <c r="D109" s="16"/>
    </row>
    <row r="110" spans="1:5" x14ac:dyDescent="0.3">
      <c r="A110" s="13"/>
      <c r="B110" s="19" t="s">
        <v>45</v>
      </c>
      <c r="C110" s="30">
        <f>243*2</f>
        <v>486</v>
      </c>
      <c r="D110" s="16"/>
    </row>
    <row r="111" spans="1:5" x14ac:dyDescent="0.3">
      <c r="A111" s="13"/>
      <c r="B111" s="19" t="s">
        <v>46</v>
      </c>
      <c r="C111" s="16">
        <v>3340</v>
      </c>
      <c r="D111" s="16"/>
    </row>
    <row r="112" spans="1:5" x14ac:dyDescent="0.3">
      <c r="A112" s="13"/>
      <c r="B112" s="19" t="s">
        <v>47</v>
      </c>
      <c r="C112" s="16">
        <v>481.01</v>
      </c>
      <c r="D112" s="16"/>
    </row>
    <row r="113" spans="1:4" hidden="1" x14ac:dyDescent="0.3">
      <c r="A113" s="13"/>
      <c r="B113" s="18"/>
      <c r="C113" s="16"/>
      <c r="D113" s="16"/>
    </row>
    <row r="114" spans="1:4" hidden="1" x14ac:dyDescent="0.3">
      <c r="A114" s="13"/>
      <c r="B114" s="18"/>
      <c r="C114" s="16"/>
      <c r="D114" s="16"/>
    </row>
    <row r="115" spans="1:4" hidden="1" x14ac:dyDescent="0.3">
      <c r="A115" s="13"/>
      <c r="B115" s="18"/>
      <c r="C115" s="16"/>
      <c r="D115" s="16"/>
    </row>
    <row r="116" spans="1:4" hidden="1" outlineLevel="1" x14ac:dyDescent="0.3">
      <c r="B116" s="31"/>
      <c r="D116" s="22" t="b">
        <f>D70=D71</f>
        <v>1</v>
      </c>
    </row>
    <row r="117" spans="1:4" hidden="1" collapsed="1" x14ac:dyDescent="0.3">
      <c r="B117" s="31"/>
    </row>
  </sheetData>
  <sheetProtection sheet="1" objects="1" scenarios="1"/>
  <mergeCells count="31">
    <mergeCell ref="B105:C105"/>
    <mergeCell ref="B99:C99"/>
    <mergeCell ref="B100:C100"/>
    <mergeCell ref="B101:C101"/>
    <mergeCell ref="B102:C102"/>
    <mergeCell ref="B103:C103"/>
    <mergeCell ref="B104:C104"/>
    <mergeCell ref="B84:C84"/>
    <mergeCell ref="B94:C94"/>
    <mergeCell ref="B95:C95"/>
    <mergeCell ref="B96:C96"/>
    <mergeCell ref="B97:C97"/>
    <mergeCell ref="B98:C98"/>
    <mergeCell ref="B52:C52"/>
    <mergeCell ref="B70:C70"/>
    <mergeCell ref="B72:C72"/>
    <mergeCell ref="B73:C73"/>
    <mergeCell ref="B74:C74"/>
    <mergeCell ref="B83:C83"/>
    <mergeCell ref="B17:C17"/>
    <mergeCell ref="B18:C18"/>
    <mergeCell ref="B36:C36"/>
    <mergeCell ref="B37:C37"/>
    <mergeCell ref="B38:C38"/>
    <mergeCell ref="B46:C46"/>
    <mergeCell ref="A1:D1"/>
    <mergeCell ref="A2:D2"/>
    <mergeCell ref="B4:C4"/>
    <mergeCell ref="B6:C6"/>
    <mergeCell ref="B7:C7"/>
    <mergeCell ref="B16:C16"/>
  </mergeCells>
  <pageMargins left="1.1811023622047243" right="0.19685039370078741" top="0.19685039370078741" bottom="1.181102362204724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МНВК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2024-08-02T12:04:05Z</dcterms:created>
  <dcterms:modified xsi:type="dcterms:W3CDTF">2024-08-02T12:04:07Z</dcterms:modified>
</cp:coreProperties>
</file>