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"/>
    </mc:Choice>
  </mc:AlternateContent>
  <xr:revisionPtr revIDLastSave="0" documentId="13_ncr:1_{C37A3566-EDD0-4EE1-9A27-ED5689061C31}" xr6:coauthVersionLast="36" xr6:coauthVersionMax="36" xr10:uidLastSave="{00000000-0000-0000-0000-000000000000}"/>
  <bookViews>
    <workbookView xWindow="0" yWindow="0" windowWidth="28800" windowHeight="12225" xr2:uid="{BD1254DA-9876-4F11-9370-10069877BE9C}"/>
  </bookViews>
  <sheets>
    <sheet name="МНВ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R27" i="3"/>
  <c r="Q27" i="3"/>
  <c r="O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F25" i="3"/>
  <c r="E25" i="3"/>
  <c r="S24" i="3"/>
  <c r="N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H21" i="3"/>
  <c r="J21" i="3" s="1"/>
  <c r="F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H14" i="3"/>
  <c r="J14" i="3" s="1"/>
  <c r="F14" i="3"/>
  <c r="S13" i="3"/>
  <c r="P13" i="3"/>
  <c r="M13" i="3"/>
  <c r="J13" i="3"/>
  <c r="F13" i="3"/>
  <c r="E13" i="3"/>
  <c r="S12" i="3"/>
  <c r="P12" i="3"/>
  <c r="M12" i="3"/>
  <c r="J12" i="3"/>
  <c r="G12" i="3" s="1"/>
  <c r="F12" i="3"/>
  <c r="E12" i="3"/>
  <c r="S11" i="3"/>
  <c r="N11" i="3"/>
  <c r="N27" i="3" s="1"/>
  <c r="M11" i="3"/>
  <c r="J11" i="3"/>
  <c r="H11" i="3"/>
  <c r="F11" i="3"/>
  <c r="S10" i="3"/>
  <c r="P10" i="3"/>
  <c r="M10" i="3"/>
  <c r="J10" i="3"/>
  <c r="F10" i="3"/>
  <c r="E10" i="3"/>
  <c r="S9" i="3"/>
  <c r="P9" i="3"/>
  <c r="M9" i="3"/>
  <c r="J9" i="3"/>
  <c r="G9" i="3" s="1"/>
  <c r="F9" i="3"/>
  <c r="E9" i="3"/>
  <c r="C99" i="2"/>
  <c r="C97" i="2"/>
  <c r="C96" i="2" s="1"/>
  <c r="E96" i="2" s="1"/>
  <c r="C76" i="2"/>
  <c r="C75" i="2"/>
  <c r="E75" i="2" s="1"/>
  <c r="C65" i="2"/>
  <c r="E65" i="2" s="1"/>
  <c r="D61" i="2"/>
  <c r="D106" i="2" s="1"/>
  <c r="C47" i="2"/>
  <c r="C43" i="2"/>
  <c r="E43" i="2" s="1"/>
  <c r="C38" i="2"/>
  <c r="C37" i="2"/>
  <c r="E37" i="2" s="1"/>
  <c r="C30" i="2"/>
  <c r="C29" i="2"/>
  <c r="C26" i="2"/>
  <c r="C25" i="2"/>
  <c r="C23" i="2"/>
  <c r="C19" i="2" s="1"/>
  <c r="E19" i="2" s="1"/>
  <c r="C9" i="2"/>
  <c r="C8" i="2" s="1"/>
  <c r="E8" i="2" s="1"/>
  <c r="D5" i="2"/>
  <c r="E4" i="2" s="1"/>
  <c r="D56" i="2" l="1"/>
  <c r="G16" i="3"/>
  <c r="S27" i="3"/>
  <c r="G22" i="3"/>
  <c r="G18" i="3"/>
  <c r="G15" i="3"/>
  <c r="G21" i="3"/>
  <c r="G19" i="3"/>
  <c r="G23" i="3"/>
  <c r="G25" i="3"/>
  <c r="G10" i="3"/>
  <c r="E11" i="3"/>
  <c r="G13" i="3"/>
  <c r="G14" i="3"/>
  <c r="G17" i="3"/>
  <c r="J27" i="3"/>
  <c r="M27" i="3"/>
  <c r="F27" i="3"/>
  <c r="H27" i="3"/>
  <c r="P11" i="3"/>
  <c r="G11" i="3" s="1"/>
  <c r="E14" i="3"/>
  <c r="G20" i="3"/>
  <c r="G26" i="3"/>
  <c r="E21" i="3"/>
  <c r="P24" i="3"/>
  <c r="G24" i="3" s="1"/>
  <c r="E5" i="2"/>
  <c r="E61" i="2"/>
  <c r="E27" i="3" l="1"/>
  <c r="G27" i="3"/>
  <c r="P27" i="3"/>
</calcChain>
</file>

<file path=xl/sharedStrings.xml><?xml version="1.0" encoding="utf-8"?>
<sst xmlns="http://schemas.openxmlformats.org/spreadsheetml/2006/main" count="109" uniqueCount="93">
  <si>
    <t>Касові видатки МНВК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</si>
  <si>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</si>
  <si>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</si>
  <si>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</si>
  <si>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03,05,08.2023</t>
  </si>
  <si>
    <t>бланки свідоцтв / 06.2023</t>
  </si>
  <si>
    <t xml:space="preserve">Підписка </t>
  </si>
  <si>
    <t>Медикаменти</t>
  </si>
  <si>
    <t>Господарчі товари</t>
  </si>
  <si>
    <t>для вентиляційної системи укриття / 02.2023</t>
  </si>
  <si>
    <t>ДВП / 02.2023</t>
  </si>
  <si>
    <t>плитка, клей /  02.2023</t>
  </si>
  <si>
    <t>електротовари / 02,04,05,06,07,08.2023</t>
  </si>
  <si>
    <t>вікно металопластикове / 03.2023</t>
  </si>
  <si>
    <t>відливи і підвіконники / 03,08.2023</t>
  </si>
  <si>
    <t>господарчі товари / 04,05,06,07,08.2023</t>
  </si>
  <si>
    <t>плівка ПВХ / 04.2023</t>
  </si>
  <si>
    <t>жалюзі 4 шт. / 04.2023</t>
  </si>
  <si>
    <t>лаки, фарби / 05,06,08.2023</t>
  </si>
  <si>
    <t>будівельні  матеріали / 05,06,07,08.2023</t>
  </si>
  <si>
    <t>шпалери, клей / 07.2023</t>
  </si>
  <si>
    <t>вікна ПВХ 3 шт. / 08.2023</t>
  </si>
  <si>
    <t xml:space="preserve">Миючі засоби    </t>
  </si>
  <si>
    <t>Меблі</t>
  </si>
  <si>
    <t>Бензин</t>
  </si>
  <si>
    <t>Запчастини</t>
  </si>
  <si>
    <t>запчастини / 03,06.2023</t>
  </si>
  <si>
    <t>автозапчастини / 05.2023</t>
  </si>
  <si>
    <t>Ін.матеріали</t>
  </si>
  <si>
    <t>тестер кабельний / 02.2023</t>
  </si>
  <si>
    <t>флешка 2 шт. / 02.2023</t>
  </si>
  <si>
    <t>офісна дошка / 05.2023</t>
  </si>
  <si>
    <t>господ. інвентар / 05,08.2023</t>
  </si>
  <si>
    <t>паяльники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</si>
  <si>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</si>
  <si>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</si>
  <si>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</si>
  <si>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</si>
  <si>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</si>
  <si>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</si>
  <si>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</si>
  <si>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туалетів / 03,05.2023</t>
  </si>
  <si>
    <t>поточний ремонт коридору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</si>
  <si>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</si>
  <si>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</si>
  <si>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</si>
  <si>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</si>
  <si>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</si>
  <si>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</si>
  <si>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</si>
  <si>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</si>
  <si>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</si>
  <si>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</si>
  <si>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</si>
  <si>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</si>
  <si>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02,07.2023</t>
  </si>
  <si>
    <t>регенерація картриджа  / 02.2023</t>
  </si>
  <si>
    <t>обслуговування системи оповіщення  / 02,03,04,05,06,07,08.2023</t>
  </si>
  <si>
    <t>послуги доступу до реєстру здобувачів освітніх послуг ЄДЕБО / 06.2023</t>
  </si>
  <si>
    <t>технагляд автомобіля / 08.2023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</si>
  <si>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</si>
  <si>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</t>
  </si>
  <si>
    <t>за 9 місяців 2023 р.</t>
  </si>
  <si>
    <t>на 01.10.2023 (13.10.23)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</si>
  <si>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</si>
  <si>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</si>
  <si>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</si>
  <si>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</si>
  <si>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</si>
  <si>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</si>
  <si>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</si>
  <si>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</si>
  <si>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</si>
  <si>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</si>
  <si>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</si>
  <si>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</si>
  <si>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</si>
  <si>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</si>
  <si>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</si>
  <si>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</si>
  <si>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</si>
  <si>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</si>
  <si>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</si>
  <si>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</si>
  <si>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</si>
  <si>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</si>
  <si>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</si>
  <si>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</si>
  <si>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</si>
  <si>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</si>
  <si>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</si>
  <si>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НМРЦ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</si>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</sst>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0" borderId="23" xfId="1" applyNumberFormat="1" applyFont="1" applyBorder="1" applyAlignment="1">
      <alignment horizontal="center" vertical="center" wrapText="1"/>
    </xf>
    <xf numFmtId="164" fontId="13" fillId="0" borderId="24" xfId="1" applyNumberFormat="1" applyFont="1" applyBorder="1" applyAlignment="1">
      <alignment horizontal="center" vertical="center" wrapText="1"/>
    </xf>
    <xf numFmtId="165" fontId="13" fillId="0" borderId="24" xfId="1" applyNumberFormat="1" applyFont="1" applyBorder="1" applyAlignment="1">
      <alignment horizontal="right" vertical="center" wrapText="1" indent="1"/>
    </xf>
    <xf numFmtId="164" fontId="13" fillId="0" borderId="23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5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5" fontId="13" fillId="0" borderId="27" xfId="1" applyNumberFormat="1" applyFont="1" applyBorder="1" applyAlignment="1">
      <alignment horizontal="right" vertical="center" wrapText="1" inden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0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4" fontId="13" fillId="0" borderId="32" xfId="1" applyNumberFormat="1" applyFont="1" applyBorder="1" applyAlignment="1">
      <alignment horizontal="center" vertical="center" wrapText="1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3" xfId="1" applyNumberFormat="1" applyFont="1" applyBorder="1" applyAlignment="1">
      <alignment horizontal="right" vertical="center" wrapText="1" indent="1"/>
    </xf>
    <xf numFmtId="164" fontId="13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4" fontId="13" fillId="0" borderId="35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0" fontId="2" fillId="4" borderId="10" xfId="1" applyFont="1" applyFill="1" applyBorder="1" applyAlignment="1">
      <alignment horizontal="center" vertical="top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5E728C14-692F-4994-A28F-92D9DB87BD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66E3-17EA-4179-A420-BC2805133C73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06" customWidth="1"/>
    <col min="2" max="2" width="8.28515625" style="104" customWidth="1"/>
    <col min="3" max="3" width="16" style="105" customWidth="1"/>
    <col min="4" max="4" width="33.28515625" style="72" customWidth="1"/>
    <col min="5" max="5" width="21.85546875" style="72" customWidth="1"/>
    <col min="6" max="6" width="23" style="105" customWidth="1"/>
    <col min="7" max="7" width="22.28515625" style="105" customWidth="1"/>
    <col min="8" max="8" width="21.7109375" style="105" customWidth="1"/>
    <col min="9" max="10" width="23" style="105" customWidth="1"/>
    <col min="11" max="11" width="19.85546875" style="72" customWidth="1"/>
    <col min="12" max="13" width="18.5703125" style="105" customWidth="1"/>
    <col min="14" max="14" width="21" style="105" customWidth="1"/>
    <col min="15" max="15" width="23.5703125" style="105" customWidth="1"/>
    <col min="16" max="16" width="21" style="105" customWidth="1"/>
    <col min="17" max="17" width="19.42578125" style="72" customWidth="1"/>
    <col min="18" max="19" width="19.42578125" style="105" customWidth="1"/>
    <col min="20" max="16384" width="9.140625" style="72"/>
  </cols>
  <sheetData>
    <row r="1" spans="1:19" s="30" customFormat="1" ht="7.5" customHeight="1" x14ac:dyDescent="0.3">
      <c r="B1" s="31"/>
      <c r="C1" s="32"/>
      <c r="D1" s="32"/>
      <c r="E1" s="32"/>
      <c r="F1" s="32"/>
      <c r="G1" s="32"/>
      <c r="H1" s="32"/>
      <c r="I1" s="33"/>
      <c r="J1" s="33"/>
      <c r="L1" s="32"/>
      <c r="M1" s="32"/>
      <c r="N1" s="32"/>
      <c r="O1" s="33"/>
      <c r="P1" s="33"/>
      <c r="R1" s="32"/>
      <c r="S1" s="32"/>
    </row>
    <row r="2" spans="1:19" s="30" customFormat="1" ht="6.75" customHeight="1" x14ac:dyDescent="0.25">
      <c r="B2" s="34" t="s">
        <v>61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30" customFormat="1" ht="40.5" customHeight="1" x14ac:dyDescent="0.2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s="30" customFormat="1" ht="22.5" customHeight="1" x14ac:dyDescent="0.3">
      <c r="B4" s="35" t="s">
        <v>62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s="30" customFormat="1" ht="19.5" customHeight="1" thickBot="1" x14ac:dyDescent="0.3">
      <c r="B5" s="36"/>
      <c r="C5" s="36"/>
      <c r="D5" s="36"/>
      <c r="E5" s="36"/>
      <c r="F5" s="36"/>
      <c r="G5" s="36"/>
      <c r="H5" s="37"/>
      <c r="I5" s="37" t="s">
        <v>63</v>
      </c>
      <c r="J5" s="36"/>
      <c r="K5" s="36"/>
      <c r="N5" s="36"/>
      <c r="O5" s="36"/>
      <c r="P5" s="36"/>
      <c r="Q5" s="36"/>
    </row>
    <row r="6" spans="1:19" s="30" customFormat="1" ht="40.5" customHeight="1" thickBot="1" x14ac:dyDescent="0.3">
      <c r="A6" s="38" t="s">
        <v>64</v>
      </c>
      <c r="B6" s="39" t="s">
        <v>65</v>
      </c>
      <c r="C6" s="40" t="s">
        <v>66</v>
      </c>
      <c r="D6" s="41"/>
      <c r="E6" s="42" t="s">
        <v>67</v>
      </c>
      <c r="F6" s="43"/>
      <c r="G6" s="44"/>
      <c r="H6" s="42" t="s">
        <v>68</v>
      </c>
      <c r="I6" s="43"/>
      <c r="J6" s="44"/>
      <c r="K6" s="45" t="s">
        <v>69</v>
      </c>
      <c r="L6" s="46"/>
      <c r="M6" s="44"/>
      <c r="N6" s="45" t="s">
        <v>70</v>
      </c>
      <c r="O6" s="46"/>
      <c r="P6" s="47"/>
      <c r="Q6" s="45" t="s">
        <v>71</v>
      </c>
      <c r="R6" s="46"/>
      <c r="S6" s="44"/>
    </row>
    <row r="7" spans="1:19" s="30" customFormat="1" ht="53.25" customHeight="1" thickBot="1" x14ac:dyDescent="0.3">
      <c r="A7" s="48"/>
      <c r="B7" s="49"/>
      <c r="C7" s="50"/>
      <c r="D7" s="51"/>
      <c r="E7" s="52" t="s">
        <v>72</v>
      </c>
      <c r="F7" s="53" t="s">
        <v>73</v>
      </c>
      <c r="G7" s="53" t="s">
        <v>74</v>
      </c>
      <c r="H7" s="52" t="s">
        <v>72</v>
      </c>
      <c r="I7" s="53" t="s">
        <v>73</v>
      </c>
      <c r="J7" s="53" t="s">
        <v>74</v>
      </c>
      <c r="K7" s="52" t="s">
        <v>72</v>
      </c>
      <c r="L7" s="53" t="s">
        <v>73</v>
      </c>
      <c r="M7" s="53" t="s">
        <v>74</v>
      </c>
      <c r="N7" s="52" t="s">
        <v>72</v>
      </c>
      <c r="O7" s="53" t="s">
        <v>73</v>
      </c>
      <c r="P7" s="53" t="s">
        <v>74</v>
      </c>
      <c r="Q7" s="52" t="s">
        <v>72</v>
      </c>
      <c r="R7" s="53" t="s">
        <v>73</v>
      </c>
      <c r="S7" s="53" t="s">
        <v>74</v>
      </c>
    </row>
    <row r="8" spans="1:19" s="64" customFormat="1" ht="15" thickBot="1" x14ac:dyDescent="0.25">
      <c r="A8" s="54">
        <v>1</v>
      </c>
      <c r="B8" s="55">
        <v>2</v>
      </c>
      <c r="C8" s="56">
        <v>3</v>
      </c>
      <c r="D8" s="57"/>
      <c r="E8" s="58">
        <v>4</v>
      </c>
      <c r="F8" s="59">
        <v>5</v>
      </c>
      <c r="G8" s="59">
        <v>6</v>
      </c>
      <c r="H8" s="60">
        <v>7</v>
      </c>
      <c r="I8" s="61">
        <v>8</v>
      </c>
      <c r="J8" s="62">
        <v>9</v>
      </c>
      <c r="K8" s="60">
        <v>10</v>
      </c>
      <c r="L8" s="59">
        <v>11</v>
      </c>
      <c r="M8" s="59">
        <v>12</v>
      </c>
      <c r="N8" s="61">
        <v>13</v>
      </c>
      <c r="O8" s="63">
        <v>14</v>
      </c>
      <c r="P8" s="63">
        <v>15</v>
      </c>
      <c r="Q8" s="61">
        <v>16</v>
      </c>
      <c r="R8" s="63">
        <v>17</v>
      </c>
      <c r="S8" s="63">
        <v>18</v>
      </c>
    </row>
    <row r="9" spans="1:19" ht="18.75" customHeight="1" x14ac:dyDescent="0.2">
      <c r="A9" s="65" t="s">
        <v>91</v>
      </c>
      <c r="B9" s="100">
        <v>2111</v>
      </c>
      <c r="C9" s="101" t="s">
        <v>75</v>
      </c>
      <c r="D9" s="102"/>
      <c r="E9" s="66">
        <f t="shared" ref="E9:G26" si="0">H9+K9+N9+Q9</f>
        <v>3927330</v>
      </c>
      <c r="F9" s="67">
        <f t="shared" si="0"/>
        <v>2856640.09</v>
      </c>
      <c r="G9" s="68">
        <f t="shared" si="0"/>
        <v>1070689.9100000001</v>
      </c>
      <c r="H9" s="69">
        <v>3652330</v>
      </c>
      <c r="I9" s="70">
        <v>2661945.98</v>
      </c>
      <c r="J9" s="71">
        <f>H9-I9</f>
        <v>990384.02</v>
      </c>
      <c r="K9" s="69">
        <v>275000</v>
      </c>
      <c r="L9" s="70">
        <v>194694.11</v>
      </c>
      <c r="M9" s="71">
        <f>K9-L9</f>
        <v>80305.890000000014</v>
      </c>
      <c r="N9" s="69">
        <v>0</v>
      </c>
      <c r="O9" s="70">
        <v>0</v>
      </c>
      <c r="P9" s="71">
        <f>N9-O9</f>
        <v>0</v>
      </c>
      <c r="Q9" s="98">
        <v>0</v>
      </c>
      <c r="R9" s="99">
        <v>0</v>
      </c>
      <c r="S9" s="71">
        <f>Q9-R9</f>
        <v>0</v>
      </c>
    </row>
    <row r="10" spans="1:19" ht="18.75" customHeight="1" x14ac:dyDescent="0.2">
      <c r="A10" s="65"/>
      <c r="B10" s="73">
        <v>2120</v>
      </c>
      <c r="C10" s="74" t="s">
        <v>76</v>
      </c>
      <c r="D10" s="75"/>
      <c r="E10" s="76">
        <f t="shared" si="0"/>
        <v>862970</v>
      </c>
      <c r="F10" s="77">
        <f t="shared" si="0"/>
        <v>580882.19000000006</v>
      </c>
      <c r="G10" s="78">
        <f t="shared" si="0"/>
        <v>282087.81</v>
      </c>
      <c r="H10" s="69">
        <v>802470</v>
      </c>
      <c r="I10" s="79">
        <v>526998.14</v>
      </c>
      <c r="J10" s="71">
        <f>H10-I10</f>
        <v>275471.86</v>
      </c>
      <c r="K10" s="69">
        <v>60500</v>
      </c>
      <c r="L10" s="79">
        <v>53884.05</v>
      </c>
      <c r="M10" s="71">
        <f>K10-L10</f>
        <v>6615.9499999999971</v>
      </c>
      <c r="N10" s="69">
        <v>0</v>
      </c>
      <c r="O10" s="79">
        <v>0</v>
      </c>
      <c r="P10" s="71">
        <f>N10-O10</f>
        <v>0</v>
      </c>
      <c r="Q10" s="69">
        <v>0</v>
      </c>
      <c r="R10" s="79">
        <v>0</v>
      </c>
      <c r="S10" s="71">
        <f>Q10-R10</f>
        <v>0</v>
      </c>
    </row>
    <row r="11" spans="1:19" ht="18.75" customHeight="1" x14ac:dyDescent="0.2">
      <c r="A11" s="65"/>
      <c r="B11" s="73">
        <v>2210</v>
      </c>
      <c r="C11" s="74" t="s">
        <v>1</v>
      </c>
      <c r="D11" s="75"/>
      <c r="E11" s="76">
        <f t="shared" si="0"/>
        <v>1112288.57</v>
      </c>
      <c r="F11" s="77">
        <f t="shared" si="0"/>
        <v>765113.97</v>
      </c>
      <c r="G11" s="78">
        <f t="shared" si="0"/>
        <v>347174.6</v>
      </c>
      <c r="H11" s="69">
        <f>268400+160000+100000+80000-8000</f>
        <v>600400</v>
      </c>
      <c r="I11" s="79">
        <v>444499.9</v>
      </c>
      <c r="J11" s="71">
        <f t="shared" ref="J11:J25" si="1">H11-I11</f>
        <v>155900.09999999998</v>
      </c>
      <c r="K11" s="69">
        <v>308100</v>
      </c>
      <c r="L11" s="79">
        <v>116825.5</v>
      </c>
      <c r="M11" s="71">
        <f t="shared" ref="M11:M25" si="2">K11-L11</f>
        <v>191274.5</v>
      </c>
      <c r="N11" s="69">
        <f>45747.57+153745-855+5000+151</f>
        <v>203788.57</v>
      </c>
      <c r="O11" s="79">
        <v>203788.57</v>
      </c>
      <c r="P11" s="71">
        <f t="shared" ref="P11:P25" si="3">N11-O11</f>
        <v>0</v>
      </c>
      <c r="Q11" s="69">
        <v>0</v>
      </c>
      <c r="R11" s="79">
        <v>0</v>
      </c>
      <c r="S11" s="71">
        <f t="shared" ref="S11:S25" si="4">Q11-R11</f>
        <v>0</v>
      </c>
    </row>
    <row r="12" spans="1:19" ht="18.75" customHeight="1" x14ac:dyDescent="0.2">
      <c r="A12" s="65"/>
      <c r="B12" s="73">
        <v>2220</v>
      </c>
      <c r="C12" s="74" t="s">
        <v>77</v>
      </c>
      <c r="D12" s="75"/>
      <c r="E12" s="76">
        <f t="shared" si="0"/>
        <v>9000</v>
      </c>
      <c r="F12" s="77">
        <f t="shared" si="0"/>
        <v>3782.3</v>
      </c>
      <c r="G12" s="78">
        <f t="shared" si="0"/>
        <v>5217.7</v>
      </c>
      <c r="H12" s="80">
        <v>4000</v>
      </c>
      <c r="I12" s="81">
        <v>3782.3</v>
      </c>
      <c r="J12" s="71">
        <f t="shared" si="1"/>
        <v>217.69999999999982</v>
      </c>
      <c r="K12" s="80">
        <v>5000</v>
      </c>
      <c r="L12" s="81">
        <v>0</v>
      </c>
      <c r="M12" s="71">
        <f t="shared" si="2"/>
        <v>5000</v>
      </c>
      <c r="N12" s="80">
        <v>0</v>
      </c>
      <c r="O12" s="81">
        <v>0</v>
      </c>
      <c r="P12" s="71">
        <f t="shared" si="3"/>
        <v>0</v>
      </c>
      <c r="Q12" s="80">
        <v>0</v>
      </c>
      <c r="R12" s="81">
        <v>0</v>
      </c>
      <c r="S12" s="71">
        <f t="shared" si="4"/>
        <v>0</v>
      </c>
    </row>
    <row r="13" spans="1:19" ht="18.75" customHeight="1" x14ac:dyDescent="0.2">
      <c r="A13" s="65"/>
      <c r="B13" s="73">
        <v>2230</v>
      </c>
      <c r="C13" s="74" t="s">
        <v>78</v>
      </c>
      <c r="D13" s="75"/>
      <c r="E13" s="76">
        <f t="shared" si="0"/>
        <v>0</v>
      </c>
      <c r="F13" s="77">
        <f t="shared" si="0"/>
        <v>0</v>
      </c>
      <c r="G13" s="78">
        <f t="shared" si="0"/>
        <v>0</v>
      </c>
      <c r="H13" s="69">
        <v>0</v>
      </c>
      <c r="I13" s="79">
        <v>0</v>
      </c>
      <c r="J13" s="71">
        <f t="shared" si="1"/>
        <v>0</v>
      </c>
      <c r="K13" s="69">
        <v>0</v>
      </c>
      <c r="L13" s="79">
        <v>0</v>
      </c>
      <c r="M13" s="71">
        <f t="shared" si="2"/>
        <v>0</v>
      </c>
      <c r="N13" s="69">
        <v>0</v>
      </c>
      <c r="O13" s="79">
        <v>0</v>
      </c>
      <c r="P13" s="71">
        <f t="shared" si="3"/>
        <v>0</v>
      </c>
      <c r="Q13" s="69">
        <v>0</v>
      </c>
      <c r="R13" s="79">
        <v>0</v>
      </c>
      <c r="S13" s="71">
        <f t="shared" si="4"/>
        <v>0</v>
      </c>
    </row>
    <row r="14" spans="1:19" ht="18.75" customHeight="1" x14ac:dyDescent="0.2">
      <c r="A14" s="65"/>
      <c r="B14" s="73">
        <v>2240</v>
      </c>
      <c r="C14" s="74" t="s">
        <v>35</v>
      </c>
      <c r="D14" s="75"/>
      <c r="E14" s="76">
        <f t="shared" si="0"/>
        <v>385800</v>
      </c>
      <c r="F14" s="77">
        <f t="shared" si="0"/>
        <v>244909.36000000002</v>
      </c>
      <c r="G14" s="78">
        <f t="shared" si="0"/>
        <v>140890.64000000001</v>
      </c>
      <c r="H14" s="69">
        <f>517500-226000+100000+100000-80000-100000+8000-8000</f>
        <v>311500</v>
      </c>
      <c r="I14" s="79">
        <v>223546.16</v>
      </c>
      <c r="J14" s="71">
        <f t="shared" si="1"/>
        <v>87953.84</v>
      </c>
      <c r="K14" s="69">
        <v>74300</v>
      </c>
      <c r="L14" s="79">
        <v>21363.200000000001</v>
      </c>
      <c r="M14" s="71">
        <f t="shared" si="2"/>
        <v>52936.800000000003</v>
      </c>
      <c r="N14" s="69">
        <v>0</v>
      </c>
      <c r="O14" s="79">
        <v>0</v>
      </c>
      <c r="P14" s="71">
        <f t="shared" si="3"/>
        <v>0</v>
      </c>
      <c r="Q14" s="69">
        <v>0</v>
      </c>
      <c r="R14" s="79">
        <v>0</v>
      </c>
      <c r="S14" s="71">
        <f t="shared" si="4"/>
        <v>0</v>
      </c>
    </row>
    <row r="15" spans="1:19" ht="18.75" customHeight="1" x14ac:dyDescent="0.2">
      <c r="A15" s="65"/>
      <c r="B15" s="73">
        <v>2250</v>
      </c>
      <c r="C15" s="74" t="s">
        <v>79</v>
      </c>
      <c r="D15" s="75"/>
      <c r="E15" s="76">
        <f t="shared" si="0"/>
        <v>3000</v>
      </c>
      <c r="F15" s="77">
        <f t="shared" si="0"/>
        <v>1787</v>
      </c>
      <c r="G15" s="78">
        <f t="shared" si="0"/>
        <v>1213</v>
      </c>
      <c r="H15" s="69">
        <v>2000</v>
      </c>
      <c r="I15" s="79">
        <v>1787</v>
      </c>
      <c r="J15" s="71">
        <f t="shared" si="1"/>
        <v>213</v>
      </c>
      <c r="K15" s="69">
        <v>1000</v>
      </c>
      <c r="L15" s="79">
        <v>0</v>
      </c>
      <c r="M15" s="71">
        <f t="shared" si="2"/>
        <v>1000</v>
      </c>
      <c r="N15" s="69">
        <v>0</v>
      </c>
      <c r="O15" s="79">
        <v>0</v>
      </c>
      <c r="P15" s="71">
        <f t="shared" si="3"/>
        <v>0</v>
      </c>
      <c r="Q15" s="69">
        <v>0</v>
      </c>
      <c r="R15" s="79">
        <v>0</v>
      </c>
      <c r="S15" s="71">
        <f t="shared" si="4"/>
        <v>0</v>
      </c>
    </row>
    <row r="16" spans="1:19" ht="18.75" customHeight="1" x14ac:dyDescent="0.2">
      <c r="A16" s="65"/>
      <c r="B16" s="73">
        <v>2271</v>
      </c>
      <c r="C16" s="74" t="s">
        <v>80</v>
      </c>
      <c r="D16" s="75"/>
      <c r="E16" s="76">
        <f t="shared" si="0"/>
        <v>1266200</v>
      </c>
      <c r="F16" s="77">
        <f t="shared" si="0"/>
        <v>540107.1100000001</v>
      </c>
      <c r="G16" s="78">
        <f t="shared" si="0"/>
        <v>726092.8899999999</v>
      </c>
      <c r="H16" s="69">
        <v>1242800</v>
      </c>
      <c r="I16" s="79">
        <v>535256.70000000007</v>
      </c>
      <c r="J16" s="71">
        <f t="shared" si="1"/>
        <v>707543.29999999993</v>
      </c>
      <c r="K16" s="69">
        <v>23400</v>
      </c>
      <c r="L16" s="79">
        <v>4850.41</v>
      </c>
      <c r="M16" s="71">
        <f t="shared" si="2"/>
        <v>18549.59</v>
      </c>
      <c r="N16" s="69">
        <v>0</v>
      </c>
      <c r="O16" s="79">
        <v>0</v>
      </c>
      <c r="P16" s="71">
        <f t="shared" si="3"/>
        <v>0</v>
      </c>
      <c r="Q16" s="69">
        <v>0</v>
      </c>
      <c r="R16" s="79">
        <v>0</v>
      </c>
      <c r="S16" s="71">
        <f t="shared" si="4"/>
        <v>0</v>
      </c>
    </row>
    <row r="17" spans="1:19" ht="18.75" customHeight="1" x14ac:dyDescent="0.2">
      <c r="A17" s="65"/>
      <c r="B17" s="73">
        <v>2272</v>
      </c>
      <c r="C17" s="74" t="s">
        <v>81</v>
      </c>
      <c r="D17" s="75"/>
      <c r="E17" s="76">
        <f t="shared" si="0"/>
        <v>16420</v>
      </c>
      <c r="F17" s="77">
        <f t="shared" si="0"/>
        <v>8010.8</v>
      </c>
      <c r="G17" s="78">
        <f t="shared" si="0"/>
        <v>8409.2000000000007</v>
      </c>
      <c r="H17" s="69">
        <v>14000</v>
      </c>
      <c r="I17" s="79">
        <v>7940.43</v>
      </c>
      <c r="J17" s="71">
        <f t="shared" si="1"/>
        <v>6059.57</v>
      </c>
      <c r="K17" s="69">
        <v>2420</v>
      </c>
      <c r="L17" s="79">
        <v>70.37</v>
      </c>
      <c r="M17" s="71">
        <f t="shared" si="2"/>
        <v>2349.63</v>
      </c>
      <c r="N17" s="69">
        <v>0</v>
      </c>
      <c r="O17" s="79">
        <v>0</v>
      </c>
      <c r="P17" s="71">
        <f t="shared" si="3"/>
        <v>0</v>
      </c>
      <c r="Q17" s="69">
        <v>0</v>
      </c>
      <c r="R17" s="79">
        <v>0</v>
      </c>
      <c r="S17" s="71">
        <f t="shared" si="4"/>
        <v>0</v>
      </c>
    </row>
    <row r="18" spans="1:19" ht="18.75" customHeight="1" x14ac:dyDescent="0.2">
      <c r="A18" s="65"/>
      <c r="B18" s="73">
        <v>2273</v>
      </c>
      <c r="C18" s="74" t="s">
        <v>82</v>
      </c>
      <c r="D18" s="75"/>
      <c r="E18" s="76">
        <f t="shared" si="0"/>
        <v>155200</v>
      </c>
      <c r="F18" s="77">
        <f t="shared" si="0"/>
        <v>34957.46</v>
      </c>
      <c r="G18" s="78">
        <f t="shared" si="0"/>
        <v>120242.54000000001</v>
      </c>
      <c r="H18" s="69">
        <v>121200</v>
      </c>
      <c r="I18" s="79">
        <v>34924.39</v>
      </c>
      <c r="J18" s="71">
        <f t="shared" si="1"/>
        <v>86275.61</v>
      </c>
      <c r="K18" s="69">
        <v>34000</v>
      </c>
      <c r="L18" s="79">
        <v>33.07</v>
      </c>
      <c r="M18" s="71">
        <f t="shared" si="2"/>
        <v>33966.93</v>
      </c>
      <c r="N18" s="69">
        <v>0</v>
      </c>
      <c r="O18" s="79">
        <v>0</v>
      </c>
      <c r="P18" s="71">
        <f t="shared" si="3"/>
        <v>0</v>
      </c>
      <c r="Q18" s="69">
        <v>0</v>
      </c>
      <c r="R18" s="79">
        <v>0</v>
      </c>
      <c r="S18" s="71">
        <f t="shared" si="4"/>
        <v>0</v>
      </c>
    </row>
    <row r="19" spans="1:19" ht="18.75" customHeight="1" x14ac:dyDescent="0.2">
      <c r="A19" s="65"/>
      <c r="B19" s="73">
        <v>2274</v>
      </c>
      <c r="C19" s="74" t="s">
        <v>83</v>
      </c>
      <c r="D19" s="75"/>
      <c r="E19" s="76">
        <f t="shared" si="0"/>
        <v>0</v>
      </c>
      <c r="F19" s="77">
        <f t="shared" si="0"/>
        <v>0</v>
      </c>
      <c r="G19" s="78">
        <f t="shared" si="0"/>
        <v>0</v>
      </c>
      <c r="H19" s="69">
        <v>0</v>
      </c>
      <c r="I19" s="79">
        <v>0</v>
      </c>
      <c r="J19" s="71">
        <f t="shared" si="1"/>
        <v>0</v>
      </c>
      <c r="K19" s="69">
        <v>0</v>
      </c>
      <c r="L19" s="79">
        <v>0</v>
      </c>
      <c r="M19" s="71">
        <f t="shared" si="2"/>
        <v>0</v>
      </c>
      <c r="N19" s="69">
        <v>0</v>
      </c>
      <c r="O19" s="79">
        <v>0</v>
      </c>
      <c r="P19" s="71">
        <f t="shared" si="3"/>
        <v>0</v>
      </c>
      <c r="Q19" s="69">
        <v>0</v>
      </c>
      <c r="R19" s="79">
        <v>0</v>
      </c>
      <c r="S19" s="71">
        <f t="shared" si="4"/>
        <v>0</v>
      </c>
    </row>
    <row r="20" spans="1:19" ht="18.75" customHeight="1" x14ac:dyDescent="0.2">
      <c r="A20" s="65"/>
      <c r="B20" s="73">
        <v>2275</v>
      </c>
      <c r="C20" s="74" t="s">
        <v>84</v>
      </c>
      <c r="D20" s="75"/>
      <c r="E20" s="76">
        <f t="shared" si="0"/>
        <v>3600</v>
      </c>
      <c r="F20" s="77">
        <f t="shared" si="0"/>
        <v>2091.6000000000004</v>
      </c>
      <c r="G20" s="78">
        <f t="shared" si="0"/>
        <v>1508.3999999999996</v>
      </c>
      <c r="H20" s="69">
        <v>3600</v>
      </c>
      <c r="I20" s="79">
        <v>2091.6000000000004</v>
      </c>
      <c r="J20" s="71">
        <f t="shared" si="1"/>
        <v>1508.3999999999996</v>
      </c>
      <c r="K20" s="69">
        <v>0</v>
      </c>
      <c r="L20" s="79">
        <v>0</v>
      </c>
      <c r="M20" s="71">
        <f t="shared" si="2"/>
        <v>0</v>
      </c>
      <c r="N20" s="69">
        <v>0</v>
      </c>
      <c r="O20" s="79">
        <v>0</v>
      </c>
      <c r="P20" s="71">
        <f t="shared" si="3"/>
        <v>0</v>
      </c>
      <c r="Q20" s="69">
        <v>0</v>
      </c>
      <c r="R20" s="79">
        <v>0</v>
      </c>
      <c r="S20" s="71">
        <f t="shared" si="4"/>
        <v>0</v>
      </c>
    </row>
    <row r="21" spans="1:19" ht="18.75" customHeight="1" x14ac:dyDescent="0.2">
      <c r="A21" s="65"/>
      <c r="B21" s="73">
        <v>2282</v>
      </c>
      <c r="C21" s="82" t="s">
        <v>85</v>
      </c>
      <c r="D21" s="82"/>
      <c r="E21" s="76">
        <f t="shared" si="0"/>
        <v>6590</v>
      </c>
      <c r="F21" s="77">
        <f t="shared" si="0"/>
        <v>470</v>
      </c>
      <c r="G21" s="78">
        <f t="shared" si="0"/>
        <v>6120</v>
      </c>
      <c r="H21" s="69">
        <f>6000-1410</f>
        <v>4590</v>
      </c>
      <c r="I21" s="79">
        <v>470</v>
      </c>
      <c r="J21" s="71">
        <f t="shared" si="1"/>
        <v>4120</v>
      </c>
      <c r="K21" s="69">
        <v>2000</v>
      </c>
      <c r="L21" s="79">
        <v>0</v>
      </c>
      <c r="M21" s="71">
        <f t="shared" si="2"/>
        <v>2000</v>
      </c>
      <c r="N21" s="69">
        <v>0</v>
      </c>
      <c r="O21" s="79">
        <v>0</v>
      </c>
      <c r="P21" s="71">
        <f t="shared" si="3"/>
        <v>0</v>
      </c>
      <c r="Q21" s="69">
        <v>0</v>
      </c>
      <c r="R21" s="79">
        <v>0</v>
      </c>
      <c r="S21" s="71">
        <f t="shared" si="4"/>
        <v>0</v>
      </c>
    </row>
    <row r="22" spans="1:19" ht="18.75" customHeight="1" x14ac:dyDescent="0.2">
      <c r="A22" s="65"/>
      <c r="B22" s="73">
        <v>2730</v>
      </c>
      <c r="C22" s="74" t="s">
        <v>86</v>
      </c>
      <c r="D22" s="75"/>
      <c r="E22" s="76">
        <f t="shared" si="0"/>
        <v>0</v>
      </c>
      <c r="F22" s="77">
        <f t="shared" si="0"/>
        <v>0</v>
      </c>
      <c r="G22" s="78">
        <f t="shared" si="0"/>
        <v>0</v>
      </c>
      <c r="H22" s="69">
        <v>0</v>
      </c>
      <c r="I22" s="79">
        <v>0</v>
      </c>
      <c r="J22" s="71">
        <f t="shared" si="1"/>
        <v>0</v>
      </c>
      <c r="K22" s="69">
        <v>0</v>
      </c>
      <c r="L22" s="79">
        <v>0</v>
      </c>
      <c r="M22" s="71">
        <f t="shared" si="2"/>
        <v>0</v>
      </c>
      <c r="N22" s="69">
        <v>0</v>
      </c>
      <c r="O22" s="79">
        <v>0</v>
      </c>
      <c r="P22" s="71">
        <f t="shared" si="3"/>
        <v>0</v>
      </c>
      <c r="Q22" s="69">
        <v>0</v>
      </c>
      <c r="R22" s="79">
        <v>0</v>
      </c>
      <c r="S22" s="71">
        <f t="shared" si="4"/>
        <v>0</v>
      </c>
    </row>
    <row r="23" spans="1:19" ht="18.75" customHeight="1" x14ac:dyDescent="0.2">
      <c r="A23" s="65"/>
      <c r="B23" s="73">
        <v>2800</v>
      </c>
      <c r="C23" s="74" t="s">
        <v>87</v>
      </c>
      <c r="D23" s="75"/>
      <c r="E23" s="76">
        <f t="shared" si="0"/>
        <v>10000</v>
      </c>
      <c r="F23" s="77">
        <f t="shared" si="0"/>
        <v>3173.01</v>
      </c>
      <c r="G23" s="78">
        <f t="shared" si="0"/>
        <v>6826.99</v>
      </c>
      <c r="H23" s="69">
        <v>0</v>
      </c>
      <c r="I23" s="79">
        <v>0</v>
      </c>
      <c r="J23" s="71">
        <f t="shared" si="1"/>
        <v>0</v>
      </c>
      <c r="K23" s="69">
        <v>10000</v>
      </c>
      <c r="L23" s="79">
        <v>3173.01</v>
      </c>
      <c r="M23" s="71">
        <f t="shared" si="2"/>
        <v>6826.99</v>
      </c>
      <c r="N23" s="69">
        <v>0</v>
      </c>
      <c r="O23" s="79">
        <v>0</v>
      </c>
      <c r="P23" s="71">
        <f t="shared" si="3"/>
        <v>0</v>
      </c>
      <c r="Q23" s="69">
        <v>0</v>
      </c>
      <c r="R23" s="79">
        <v>0</v>
      </c>
      <c r="S23" s="71">
        <f t="shared" si="4"/>
        <v>0</v>
      </c>
    </row>
    <row r="24" spans="1:19" ht="18.75" customHeight="1" x14ac:dyDescent="0.2">
      <c r="A24" s="65"/>
      <c r="B24" s="73">
        <v>3110</v>
      </c>
      <c r="C24" s="74" t="s">
        <v>88</v>
      </c>
      <c r="D24" s="75"/>
      <c r="E24" s="76">
        <f t="shared" si="0"/>
        <v>90517</v>
      </c>
      <c r="F24" s="77">
        <f t="shared" si="0"/>
        <v>80550</v>
      </c>
      <c r="G24" s="78">
        <f t="shared" si="0"/>
        <v>9967</v>
      </c>
      <c r="H24" s="69">
        <v>0</v>
      </c>
      <c r="I24" s="79">
        <v>0</v>
      </c>
      <c r="J24" s="71">
        <f t="shared" si="1"/>
        <v>0</v>
      </c>
      <c r="K24" s="69">
        <v>9967</v>
      </c>
      <c r="L24" s="79">
        <v>0</v>
      </c>
      <c r="M24" s="71">
        <f t="shared" si="2"/>
        <v>9967</v>
      </c>
      <c r="N24" s="69">
        <f>16850+16117+18700-16117+25000</f>
        <v>60550</v>
      </c>
      <c r="O24" s="79">
        <v>60550</v>
      </c>
      <c r="P24" s="71">
        <f t="shared" si="3"/>
        <v>0</v>
      </c>
      <c r="Q24" s="69">
        <v>20000</v>
      </c>
      <c r="R24" s="79">
        <v>20000</v>
      </c>
      <c r="S24" s="71">
        <f t="shared" si="4"/>
        <v>0</v>
      </c>
    </row>
    <row r="25" spans="1:19" ht="18.75" customHeight="1" x14ac:dyDescent="0.2">
      <c r="A25" s="65"/>
      <c r="B25" s="83">
        <v>3132</v>
      </c>
      <c r="C25" s="84" t="s">
        <v>89</v>
      </c>
      <c r="D25" s="85"/>
      <c r="E25" s="76">
        <f t="shared" si="0"/>
        <v>0</v>
      </c>
      <c r="F25" s="77">
        <f t="shared" si="0"/>
        <v>0</v>
      </c>
      <c r="G25" s="78">
        <f t="shared" si="0"/>
        <v>0</v>
      </c>
      <c r="H25" s="69">
        <v>0</v>
      </c>
      <c r="I25" s="79">
        <v>0</v>
      </c>
      <c r="J25" s="71">
        <f t="shared" si="1"/>
        <v>0</v>
      </c>
      <c r="K25" s="69">
        <v>0</v>
      </c>
      <c r="L25" s="79">
        <v>0</v>
      </c>
      <c r="M25" s="71">
        <f t="shared" si="2"/>
        <v>0</v>
      </c>
      <c r="N25" s="69">
        <v>0</v>
      </c>
      <c r="O25" s="79">
        <v>0</v>
      </c>
      <c r="P25" s="71">
        <f t="shared" si="3"/>
        <v>0</v>
      </c>
      <c r="Q25" s="69">
        <v>0</v>
      </c>
      <c r="R25" s="79">
        <v>0</v>
      </c>
      <c r="S25" s="71">
        <f t="shared" si="4"/>
        <v>0</v>
      </c>
    </row>
    <row r="26" spans="1:19" ht="18.75" customHeight="1" thickBot="1" x14ac:dyDescent="0.25">
      <c r="A26" s="65"/>
      <c r="B26" s="83">
        <v>3142</v>
      </c>
      <c r="C26" s="86" t="s">
        <v>90</v>
      </c>
      <c r="D26" s="86"/>
      <c r="E26" s="87">
        <f t="shared" si="0"/>
        <v>0</v>
      </c>
      <c r="F26" s="88">
        <f t="shared" si="0"/>
        <v>0</v>
      </c>
      <c r="G26" s="89">
        <f t="shared" si="0"/>
        <v>0</v>
      </c>
      <c r="H26" s="90">
        <v>0</v>
      </c>
      <c r="I26" s="79">
        <v>0</v>
      </c>
      <c r="J26" s="91">
        <f>H26-I26</f>
        <v>0</v>
      </c>
      <c r="K26" s="90">
        <v>0</v>
      </c>
      <c r="L26" s="79">
        <v>0</v>
      </c>
      <c r="M26" s="91">
        <f>K26-L26</f>
        <v>0</v>
      </c>
      <c r="N26" s="90">
        <v>0</v>
      </c>
      <c r="O26" s="79">
        <v>0</v>
      </c>
      <c r="P26" s="91">
        <f>N26-O26</f>
        <v>0</v>
      </c>
      <c r="Q26" s="90">
        <v>0</v>
      </c>
      <c r="R26" s="79">
        <v>0</v>
      </c>
      <c r="S26" s="91">
        <f>Q26-R26</f>
        <v>0</v>
      </c>
    </row>
    <row r="27" spans="1:19" ht="18.75" customHeight="1" thickBot="1" x14ac:dyDescent="0.25">
      <c r="A27" s="92" t="s">
        <v>92</v>
      </c>
      <c r="B27" s="93"/>
      <c r="C27" s="93"/>
      <c r="D27" s="103"/>
      <c r="E27" s="94">
        <f t="shared" ref="E27:S27" si="5">SUM(E9:E26)</f>
        <v>7848915.5700000003</v>
      </c>
      <c r="F27" s="95">
        <f t="shared" si="5"/>
        <v>5122474.8899999997</v>
      </c>
      <c r="G27" s="96">
        <f t="shared" si="5"/>
        <v>2726440.68</v>
      </c>
      <c r="H27" s="94">
        <f t="shared" si="5"/>
        <v>6758890</v>
      </c>
      <c r="I27" s="95">
        <f t="shared" si="5"/>
        <v>4443242.5999999987</v>
      </c>
      <c r="J27" s="97">
        <f t="shared" si="5"/>
        <v>2315647.3999999994</v>
      </c>
      <c r="K27" s="94">
        <f t="shared" si="5"/>
        <v>805687</v>
      </c>
      <c r="L27" s="95">
        <f t="shared" si="5"/>
        <v>394893.72</v>
      </c>
      <c r="M27" s="97">
        <f t="shared" si="5"/>
        <v>410793.28</v>
      </c>
      <c r="N27" s="94">
        <f t="shared" si="5"/>
        <v>264338.57</v>
      </c>
      <c r="O27" s="95">
        <f t="shared" si="5"/>
        <v>264338.57</v>
      </c>
      <c r="P27" s="97">
        <f t="shared" si="5"/>
        <v>0</v>
      </c>
      <c r="Q27" s="94">
        <f t="shared" si="5"/>
        <v>20000</v>
      </c>
      <c r="R27" s="95">
        <f t="shared" si="5"/>
        <v>20000</v>
      </c>
      <c r="S27" s="97">
        <f t="shared" si="5"/>
        <v>0</v>
      </c>
    </row>
  </sheetData>
  <sheetProtection sheet="1" objects="1" scenarios="1"/>
  <mergeCells count="30">
    <mergeCell ref="C26:D26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A9:A26"/>
    <mergeCell ref="C9:D9"/>
    <mergeCell ref="C10:D10"/>
    <mergeCell ref="C11:D11"/>
    <mergeCell ref="C12:D12"/>
    <mergeCell ref="C13:D13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5763D-51B3-4482-96B2-155AE5E463F4}">
  <sheetPr codeName="Лист7">
    <pageSetUpPr fitToPage="1"/>
  </sheetPr>
  <dimension ref="A1:O107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63.85546875" style="2" customWidth="1"/>
    <col min="3" max="3" width="21" style="22" customWidth="1"/>
    <col min="4" max="4" width="23.85546875" style="22" customWidth="1"/>
    <col min="5" max="5" width="15.425781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МНВК!B4</f>
        <v>за 9 місяців 2023 р.</v>
      </c>
      <c r="B2" s="1"/>
      <c r="C2" s="1"/>
      <c r="D2" s="1"/>
    </row>
    <row r="4" spans="1:15" ht="18.75" customHeight="1" x14ac:dyDescent="0.3">
      <c r="A4" s="3">
        <v>2210</v>
      </c>
      <c r="B4" s="4" t="s">
        <v>1</v>
      </c>
      <c r="C4" s="4"/>
      <c r="D4" s="5">
        <f>МНВК!I11</f>
        <v>444499.9</v>
      </c>
      <c r="E4" s="6">
        <f>D4-D5</f>
        <v>0</v>
      </c>
      <c r="F4" s="7"/>
      <c r="G4" s="7"/>
      <c r="I4" s="7"/>
      <c r="J4" s="7"/>
      <c r="K4" s="7"/>
      <c r="M4" s="7"/>
      <c r="N4" s="7"/>
      <c r="O4" s="7"/>
    </row>
    <row r="5" spans="1:15" ht="18.75" hidden="1" customHeight="1" outlineLevel="1" x14ac:dyDescent="0.3">
      <c r="A5" s="8"/>
      <c r="B5" s="8"/>
      <c r="C5" s="9"/>
      <c r="D5" s="9">
        <f>SUM(D6:D42)</f>
        <v>444499.9</v>
      </c>
      <c r="E5" s="7" t="b">
        <f>D4=D5</f>
        <v>1</v>
      </c>
      <c r="F5" s="7"/>
      <c r="G5" s="7"/>
      <c r="I5" s="7"/>
      <c r="J5" s="7"/>
      <c r="K5" s="7"/>
      <c r="M5" s="7"/>
      <c r="N5" s="7"/>
      <c r="O5" s="7"/>
    </row>
    <row r="6" spans="1:15" ht="18.75" customHeight="1" collapsed="1" x14ac:dyDescent="0.3">
      <c r="A6" s="10">
        <v>2210.1</v>
      </c>
      <c r="B6" s="11" t="s">
        <v>2</v>
      </c>
      <c r="C6" s="11"/>
      <c r="D6" s="12">
        <v>5971</v>
      </c>
      <c r="E6" s="7"/>
      <c r="F6" s="7"/>
      <c r="G6" s="7"/>
      <c r="I6" s="7"/>
      <c r="J6" s="7"/>
      <c r="K6" s="7"/>
      <c r="M6" s="7"/>
      <c r="N6" s="7"/>
      <c r="O6" s="7"/>
    </row>
    <row r="7" spans="1:15" ht="18.75" customHeight="1" x14ac:dyDescent="0.3">
      <c r="A7" s="10">
        <v>2210.1999999999998</v>
      </c>
      <c r="B7" s="11" t="s">
        <v>3</v>
      </c>
      <c r="C7" s="11"/>
      <c r="D7" s="12">
        <v>13582</v>
      </c>
      <c r="E7" s="7"/>
      <c r="F7" s="7"/>
      <c r="G7" s="7"/>
      <c r="I7" s="7"/>
      <c r="J7" s="7"/>
      <c r="K7" s="7"/>
      <c r="M7" s="7"/>
      <c r="N7" s="7"/>
      <c r="O7" s="7"/>
    </row>
    <row r="8" spans="1:15" ht="18.75" hidden="1" customHeight="1" outlineLevel="1" x14ac:dyDescent="0.3">
      <c r="A8" s="13"/>
      <c r="B8" s="14"/>
      <c r="C8" s="15">
        <f>SUM(C9:C15)</f>
        <v>13582</v>
      </c>
      <c r="D8" s="16"/>
      <c r="E8" s="17">
        <f>D7-C8</f>
        <v>0</v>
      </c>
    </row>
    <row r="9" spans="1:15" ht="18.75" hidden="1" customHeight="1" outlineLevel="1" x14ac:dyDescent="0.3">
      <c r="A9" s="13"/>
      <c r="B9" s="18" t="s">
        <v>4</v>
      </c>
      <c r="C9" s="16">
        <f>5038+3602+4312</f>
        <v>12952</v>
      </c>
      <c r="D9" s="16"/>
      <c r="E9" s="17"/>
    </row>
    <row r="10" spans="1:15" ht="18.75" customHeight="1" collapsed="1" x14ac:dyDescent="0.3">
      <c r="A10" s="10"/>
      <c r="B10" s="19" t="s">
        <v>5</v>
      </c>
      <c r="C10" s="16">
        <v>630</v>
      </c>
      <c r="D10" s="16"/>
      <c r="E10" s="7"/>
      <c r="F10" s="7"/>
      <c r="G10" s="7"/>
      <c r="I10" s="7"/>
      <c r="J10" s="7"/>
      <c r="K10" s="7"/>
      <c r="M10" s="7"/>
      <c r="N10" s="7"/>
      <c r="O10" s="7"/>
    </row>
    <row r="11" spans="1:15" ht="18.75" hidden="1" customHeight="1" x14ac:dyDescent="0.3">
      <c r="A11" s="10"/>
      <c r="B11" s="19"/>
      <c r="C11" s="16"/>
      <c r="D11" s="16"/>
      <c r="E11" s="7"/>
      <c r="F11" s="7"/>
      <c r="G11" s="7"/>
      <c r="I11" s="7"/>
      <c r="J11" s="7"/>
      <c r="K11" s="7"/>
      <c r="M11" s="7"/>
      <c r="N11" s="7"/>
      <c r="O11" s="7"/>
    </row>
    <row r="12" spans="1:15" ht="18.75" hidden="1" customHeight="1" x14ac:dyDescent="0.3">
      <c r="A12" s="10"/>
      <c r="B12" s="18"/>
      <c r="C12" s="16"/>
      <c r="D12" s="16"/>
      <c r="E12" s="7"/>
      <c r="F12" s="7"/>
      <c r="G12" s="7"/>
      <c r="I12" s="7"/>
      <c r="J12" s="7"/>
      <c r="K12" s="7"/>
      <c r="M12" s="7"/>
      <c r="N12" s="7"/>
      <c r="O12" s="7"/>
    </row>
    <row r="13" spans="1:15" ht="18.75" hidden="1" customHeight="1" x14ac:dyDescent="0.3">
      <c r="A13" s="10"/>
      <c r="B13" s="19"/>
      <c r="C13" s="16"/>
      <c r="D13" s="16"/>
      <c r="E13" s="7"/>
      <c r="F13" s="7"/>
      <c r="G13" s="7"/>
      <c r="I13" s="7"/>
      <c r="J13" s="7"/>
      <c r="K13" s="7"/>
      <c r="M13" s="7"/>
      <c r="N13" s="7"/>
      <c r="O13" s="7"/>
    </row>
    <row r="14" spans="1:15" ht="18.75" hidden="1" customHeight="1" x14ac:dyDescent="0.3">
      <c r="A14" s="10"/>
      <c r="B14" s="19"/>
      <c r="C14" s="16"/>
      <c r="D14" s="16"/>
      <c r="E14" s="7"/>
      <c r="F14" s="7"/>
      <c r="G14" s="7"/>
      <c r="I14" s="7"/>
      <c r="J14" s="7"/>
      <c r="K14" s="7"/>
      <c r="M14" s="7"/>
      <c r="N14" s="7"/>
      <c r="O14" s="7"/>
    </row>
    <row r="15" spans="1:15" ht="18.75" hidden="1" customHeight="1" x14ac:dyDescent="0.3">
      <c r="A15" s="10"/>
      <c r="B15" s="20"/>
      <c r="C15" s="16"/>
      <c r="D15" s="16"/>
      <c r="E15" s="7"/>
      <c r="F15" s="7"/>
      <c r="G15" s="7"/>
      <c r="I15" s="7"/>
      <c r="J15" s="7"/>
      <c r="K15" s="7"/>
      <c r="M15" s="7"/>
      <c r="N15" s="7"/>
      <c r="O15" s="7"/>
    </row>
    <row r="16" spans="1:15" ht="18.75" hidden="1" customHeight="1" x14ac:dyDescent="0.3">
      <c r="A16" s="10">
        <v>2210.3000000000002</v>
      </c>
      <c r="B16" s="11" t="s">
        <v>6</v>
      </c>
      <c r="C16" s="11"/>
      <c r="D16" s="12"/>
      <c r="E16" s="7"/>
      <c r="F16" s="7"/>
      <c r="G16" s="7"/>
      <c r="I16" s="7"/>
      <c r="J16" s="7"/>
      <c r="K16" s="7"/>
      <c r="M16" s="7"/>
      <c r="N16" s="7"/>
      <c r="O16" s="7"/>
    </row>
    <row r="17" spans="1:15" ht="18.75" hidden="1" customHeight="1" x14ac:dyDescent="0.3">
      <c r="A17" s="10">
        <v>2210.4</v>
      </c>
      <c r="B17" s="11" t="s">
        <v>7</v>
      </c>
      <c r="C17" s="11"/>
      <c r="D17" s="12"/>
      <c r="E17" s="7"/>
      <c r="F17" s="7"/>
      <c r="G17" s="7"/>
      <c r="I17" s="7"/>
      <c r="J17" s="7"/>
      <c r="K17" s="7"/>
      <c r="M17" s="7"/>
      <c r="N17" s="7"/>
      <c r="O17" s="7"/>
    </row>
    <row r="18" spans="1:15" ht="18.75" customHeight="1" x14ac:dyDescent="0.3">
      <c r="A18" s="10">
        <v>2210.5</v>
      </c>
      <c r="B18" s="11" t="s">
        <v>8</v>
      </c>
      <c r="C18" s="11"/>
      <c r="D18" s="12">
        <v>256075.9</v>
      </c>
      <c r="E18" s="7"/>
      <c r="F18" s="7"/>
      <c r="G18" s="7"/>
      <c r="I18" s="7"/>
      <c r="J18" s="7"/>
      <c r="K18" s="7"/>
      <c r="M18" s="7"/>
      <c r="N18" s="7"/>
      <c r="O18" s="7"/>
    </row>
    <row r="19" spans="1:15" ht="18.75" hidden="1" customHeight="1" outlineLevel="1" x14ac:dyDescent="0.3">
      <c r="A19" s="13"/>
      <c r="B19" s="14"/>
      <c r="C19" s="15">
        <f>SUM(C20:C32)</f>
        <v>256075.9</v>
      </c>
      <c r="D19" s="16"/>
      <c r="E19" s="17">
        <f>D18-C19</f>
        <v>0</v>
      </c>
    </row>
    <row r="20" spans="1:15" ht="18.75" customHeight="1" collapsed="1" x14ac:dyDescent="0.3">
      <c r="A20" s="10"/>
      <c r="B20" s="18" t="s">
        <v>9</v>
      </c>
      <c r="C20" s="16">
        <v>518</v>
      </c>
      <c r="D20" s="16"/>
      <c r="E20" s="7"/>
      <c r="F20" s="7"/>
      <c r="G20" s="7"/>
      <c r="I20" s="7"/>
      <c r="J20" s="7"/>
      <c r="K20" s="7"/>
      <c r="M20" s="7"/>
      <c r="N20" s="7"/>
      <c r="O20" s="7"/>
    </row>
    <row r="21" spans="1:15" ht="18.75" customHeight="1" x14ac:dyDescent="0.3">
      <c r="A21" s="10"/>
      <c r="B21" s="18" t="s">
        <v>10</v>
      </c>
      <c r="C21" s="16">
        <v>900</v>
      </c>
      <c r="D21" s="16"/>
      <c r="E21" s="7"/>
      <c r="F21" s="7"/>
      <c r="G21" s="7"/>
      <c r="I21" s="7"/>
      <c r="J21" s="7"/>
      <c r="K21" s="7"/>
      <c r="M21" s="7"/>
      <c r="N21" s="7"/>
      <c r="O21" s="7"/>
    </row>
    <row r="22" spans="1:15" ht="18.75" customHeight="1" x14ac:dyDescent="0.3">
      <c r="A22" s="10"/>
      <c r="B22" s="18" t="s">
        <v>11</v>
      </c>
      <c r="C22" s="16">
        <v>3800</v>
      </c>
      <c r="D22" s="16"/>
      <c r="E22" s="7"/>
      <c r="F22" s="7"/>
      <c r="G22" s="7"/>
      <c r="I22" s="7"/>
      <c r="J22" s="7"/>
      <c r="K22" s="7"/>
      <c r="M22" s="7"/>
      <c r="N22" s="7"/>
      <c r="O22" s="7"/>
    </row>
    <row r="23" spans="1:15" ht="18.75" customHeight="1" x14ac:dyDescent="0.3">
      <c r="A23" s="10"/>
      <c r="B23" s="18" t="s">
        <v>12</v>
      </c>
      <c r="C23" s="16">
        <f>1444+2700+2293+7870+4000+1691</f>
        <v>19998</v>
      </c>
      <c r="D23" s="16"/>
      <c r="E23" s="7"/>
      <c r="F23" s="7"/>
      <c r="G23" s="7"/>
      <c r="I23" s="7"/>
      <c r="J23" s="7"/>
      <c r="K23" s="7"/>
      <c r="M23" s="7"/>
      <c r="N23" s="7"/>
      <c r="O23" s="7"/>
    </row>
    <row r="24" spans="1:15" ht="18.75" customHeight="1" x14ac:dyDescent="0.3">
      <c r="A24" s="10"/>
      <c r="B24" s="19" t="s">
        <v>13</v>
      </c>
      <c r="C24" s="16">
        <v>7500</v>
      </c>
      <c r="D24" s="16"/>
      <c r="E24" s="7"/>
      <c r="F24" s="7"/>
      <c r="G24" s="7"/>
      <c r="I24" s="7"/>
      <c r="J24" s="7"/>
      <c r="K24" s="7"/>
      <c r="M24" s="7"/>
      <c r="N24" s="7"/>
      <c r="O24" s="7"/>
    </row>
    <row r="25" spans="1:15" ht="18.75" customHeight="1" x14ac:dyDescent="0.3">
      <c r="A25" s="10"/>
      <c r="B25" s="19" t="s">
        <v>14</v>
      </c>
      <c r="C25" s="16">
        <f>7960+4500</f>
        <v>12460</v>
      </c>
      <c r="D25" s="16"/>
      <c r="E25" s="7"/>
      <c r="F25" s="7"/>
      <c r="G25" s="7"/>
      <c r="I25" s="7"/>
      <c r="J25" s="7"/>
      <c r="K25" s="7"/>
      <c r="M25" s="7"/>
      <c r="N25" s="7"/>
      <c r="O25" s="7"/>
    </row>
    <row r="26" spans="1:15" ht="18.75" customHeight="1" x14ac:dyDescent="0.3">
      <c r="A26" s="10"/>
      <c r="B26" s="19" t="s">
        <v>15</v>
      </c>
      <c r="C26" s="16">
        <f>7900+10701.4+27622.5+27512.5+3116.5</f>
        <v>76852.899999999994</v>
      </c>
      <c r="D26" s="16"/>
      <c r="E26" s="7"/>
      <c r="F26" s="7"/>
      <c r="G26" s="7"/>
      <c r="I26" s="7"/>
      <c r="J26" s="7"/>
      <c r="K26" s="7"/>
      <c r="M26" s="7"/>
      <c r="N26" s="7"/>
      <c r="O26" s="7"/>
    </row>
    <row r="27" spans="1:15" ht="18.75" customHeight="1" x14ac:dyDescent="0.3">
      <c r="A27" s="10"/>
      <c r="B27" s="19" t="s">
        <v>16</v>
      </c>
      <c r="C27" s="16">
        <v>15900</v>
      </c>
      <c r="D27" s="16"/>
      <c r="E27" s="7"/>
      <c r="F27" s="7"/>
      <c r="G27" s="7"/>
      <c r="I27" s="7"/>
      <c r="J27" s="7"/>
      <c r="K27" s="7"/>
      <c r="M27" s="7"/>
      <c r="N27" s="7"/>
      <c r="O27" s="7"/>
    </row>
    <row r="28" spans="1:15" ht="18.75" customHeight="1" x14ac:dyDescent="0.3">
      <c r="A28" s="10"/>
      <c r="B28" s="19" t="s">
        <v>17</v>
      </c>
      <c r="C28" s="16">
        <v>8800</v>
      </c>
      <c r="D28" s="16"/>
      <c r="E28" s="7"/>
      <c r="F28" s="7"/>
      <c r="G28" s="7"/>
      <c r="I28" s="7"/>
      <c r="J28" s="7"/>
      <c r="K28" s="7"/>
      <c r="M28" s="7"/>
      <c r="N28" s="7"/>
      <c r="O28" s="7"/>
    </row>
    <row r="29" spans="1:15" ht="18.75" customHeight="1" x14ac:dyDescent="0.3">
      <c r="A29" s="10"/>
      <c r="B29" s="19" t="s">
        <v>18</v>
      </c>
      <c r="C29" s="16">
        <f>8053+3990+14565</f>
        <v>26608</v>
      </c>
      <c r="D29" s="16"/>
      <c r="E29" s="7"/>
      <c r="F29" s="7"/>
      <c r="G29" s="7"/>
      <c r="I29" s="7"/>
      <c r="J29" s="7"/>
      <c r="K29" s="7"/>
      <c r="M29" s="7"/>
      <c r="N29" s="7"/>
      <c r="O29" s="7"/>
    </row>
    <row r="30" spans="1:15" ht="18.75" customHeight="1" x14ac:dyDescent="0.3">
      <c r="A30" s="10"/>
      <c r="B30" s="19" t="s">
        <v>19</v>
      </c>
      <c r="C30" s="16">
        <f>5499+16770+6245+7673</f>
        <v>36187</v>
      </c>
      <c r="D30" s="16"/>
      <c r="E30" s="7"/>
      <c r="F30" s="7"/>
      <c r="G30" s="7"/>
      <c r="I30" s="7"/>
      <c r="J30" s="7"/>
      <c r="K30" s="7"/>
      <c r="M30" s="7"/>
      <c r="N30" s="7"/>
      <c r="O30" s="7"/>
    </row>
    <row r="31" spans="1:15" ht="18.75" customHeight="1" x14ac:dyDescent="0.3">
      <c r="A31" s="10"/>
      <c r="B31" s="19" t="s">
        <v>20</v>
      </c>
      <c r="C31" s="16">
        <v>4978</v>
      </c>
      <c r="D31" s="16"/>
      <c r="E31" s="7"/>
      <c r="F31" s="7"/>
      <c r="G31" s="7"/>
      <c r="I31" s="7"/>
      <c r="J31" s="7"/>
      <c r="K31" s="7"/>
      <c r="M31" s="7"/>
      <c r="N31" s="7"/>
      <c r="O31" s="7"/>
    </row>
    <row r="32" spans="1:15" ht="18.75" customHeight="1" x14ac:dyDescent="0.3">
      <c r="A32" s="10"/>
      <c r="B32" s="19" t="s">
        <v>21</v>
      </c>
      <c r="C32" s="16">
        <v>41574</v>
      </c>
      <c r="D32" s="16"/>
      <c r="E32" s="7"/>
      <c r="F32" s="7"/>
      <c r="G32" s="7"/>
      <c r="I32" s="7"/>
      <c r="J32" s="7"/>
      <c r="K32" s="7"/>
      <c r="M32" s="7"/>
      <c r="N32" s="7"/>
      <c r="O32" s="7"/>
    </row>
    <row r="33" spans="1:15" ht="18.75" customHeight="1" x14ac:dyDescent="0.3">
      <c r="A33" s="10">
        <v>2210.6</v>
      </c>
      <c r="B33" s="11" t="s">
        <v>22</v>
      </c>
      <c r="C33" s="11"/>
      <c r="D33" s="12">
        <v>4915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0">
        <v>2210.6999999999998</v>
      </c>
      <c r="B34" s="11" t="s">
        <v>23</v>
      </c>
      <c r="C34" s="11"/>
      <c r="D34" s="12"/>
      <c r="E34" s="7"/>
      <c r="F34" s="7"/>
      <c r="G34" s="7"/>
      <c r="I34" s="7"/>
      <c r="J34" s="7"/>
      <c r="K34" s="7"/>
      <c r="M34" s="7"/>
      <c r="N34" s="7"/>
      <c r="O34" s="7"/>
    </row>
    <row r="35" spans="1:15" ht="18.75" customHeight="1" x14ac:dyDescent="0.3">
      <c r="A35" s="10">
        <v>2210.8000000000002</v>
      </c>
      <c r="B35" s="11" t="s">
        <v>24</v>
      </c>
      <c r="C35" s="11"/>
      <c r="D35" s="12">
        <v>144820</v>
      </c>
      <c r="E35" s="7"/>
      <c r="F35" s="7"/>
      <c r="G35" s="7"/>
      <c r="I35" s="7"/>
      <c r="J35" s="7"/>
      <c r="K35" s="7"/>
      <c r="M35" s="7"/>
      <c r="N35" s="7"/>
      <c r="O35" s="7"/>
    </row>
    <row r="36" spans="1:15" ht="18.75" customHeight="1" x14ac:dyDescent="0.3">
      <c r="A36" s="10">
        <v>2210.9</v>
      </c>
      <c r="B36" s="11" t="s">
        <v>25</v>
      </c>
      <c r="C36" s="11"/>
      <c r="D36" s="12">
        <v>9605</v>
      </c>
      <c r="E36" s="7"/>
      <c r="F36" s="7"/>
      <c r="G36" s="7"/>
      <c r="I36" s="7"/>
      <c r="J36" s="7"/>
      <c r="K36" s="7"/>
      <c r="M36" s="7"/>
      <c r="N36" s="7"/>
      <c r="O36" s="7"/>
    </row>
    <row r="37" spans="1:15" ht="18.75" hidden="1" customHeight="1" outlineLevel="1" x14ac:dyDescent="0.3">
      <c r="A37" s="13"/>
      <c r="B37" s="14"/>
      <c r="C37" s="15">
        <f>SUM(C38:C41)</f>
        <v>9605</v>
      </c>
      <c r="D37" s="16"/>
      <c r="E37" s="17">
        <f>D36-C37</f>
        <v>0</v>
      </c>
    </row>
    <row r="38" spans="1:15" ht="18.75" customHeight="1" collapsed="1" x14ac:dyDescent="0.3">
      <c r="A38" s="10"/>
      <c r="B38" s="19" t="s">
        <v>26</v>
      </c>
      <c r="C38" s="16">
        <f>7740+1065</f>
        <v>8805</v>
      </c>
      <c r="D38" s="16"/>
      <c r="E38" s="7"/>
      <c r="F38" s="7"/>
      <c r="G38" s="7"/>
      <c r="I38" s="7"/>
      <c r="J38" s="7"/>
      <c r="K38" s="7"/>
      <c r="M38" s="7"/>
      <c r="N38" s="7"/>
      <c r="O38" s="7"/>
    </row>
    <row r="39" spans="1:15" ht="18.75" customHeight="1" x14ac:dyDescent="0.3">
      <c r="A39" s="10"/>
      <c r="B39" s="19" t="s">
        <v>27</v>
      </c>
      <c r="C39" s="16">
        <v>800</v>
      </c>
      <c r="D39" s="16"/>
      <c r="E39" s="7"/>
      <c r="F39" s="7"/>
      <c r="G39" s="7"/>
      <c r="I39" s="7"/>
      <c r="J39" s="7"/>
      <c r="K39" s="7"/>
      <c r="M39" s="7"/>
      <c r="N39" s="7"/>
      <c r="O39" s="7"/>
    </row>
    <row r="40" spans="1:15" hidden="1" x14ac:dyDescent="0.3">
      <c r="A40" s="10"/>
      <c r="B40" s="19"/>
      <c r="C40" s="16"/>
      <c r="D40" s="16"/>
      <c r="E40" s="7"/>
      <c r="F40" s="7"/>
      <c r="G40" s="7"/>
      <c r="I40" s="7"/>
      <c r="J40" s="7"/>
      <c r="K40" s="7"/>
      <c r="M40" s="7"/>
      <c r="N40" s="7"/>
      <c r="O40" s="7"/>
    </row>
    <row r="41" spans="1:15" ht="19.5" hidden="1" customHeight="1" x14ac:dyDescent="0.3">
      <c r="A41" s="10"/>
      <c r="B41" s="20"/>
      <c r="C41" s="16"/>
      <c r="D41" s="16"/>
      <c r="E41" s="7"/>
      <c r="F41" s="7"/>
      <c r="G41" s="7"/>
      <c r="I41" s="7"/>
      <c r="J41" s="7"/>
      <c r="K41" s="7"/>
      <c r="M41" s="7"/>
      <c r="N41" s="7"/>
      <c r="O41" s="7"/>
    </row>
    <row r="42" spans="1:15" ht="22.5" customHeight="1" x14ac:dyDescent="0.3">
      <c r="A42" s="10">
        <v>2211.9</v>
      </c>
      <c r="B42" s="11" t="s">
        <v>28</v>
      </c>
      <c r="C42" s="11"/>
      <c r="D42" s="12">
        <v>9531</v>
      </c>
      <c r="E42" s="7"/>
      <c r="F42" s="7"/>
      <c r="G42" s="7"/>
      <c r="I42" s="7"/>
      <c r="J42" s="7"/>
      <c r="K42" s="7"/>
      <c r="M42" s="7"/>
      <c r="N42" s="7"/>
      <c r="O42" s="7"/>
    </row>
    <row r="43" spans="1:15" ht="22.5" hidden="1" customHeight="1" outlineLevel="1" x14ac:dyDescent="0.3">
      <c r="A43" s="15"/>
      <c r="B43" s="15"/>
      <c r="C43" s="15">
        <f>SUM(C44:C55)</f>
        <v>9531</v>
      </c>
      <c r="D43" s="12"/>
      <c r="E43" s="17">
        <f>D42-C43</f>
        <v>0</v>
      </c>
      <c r="F43" s="7"/>
      <c r="G43" s="7"/>
      <c r="I43" s="7"/>
      <c r="J43" s="7"/>
      <c r="K43" s="7"/>
      <c r="M43" s="7"/>
      <c r="N43" s="7"/>
      <c r="O43" s="7"/>
    </row>
    <row r="44" spans="1:15" collapsed="1" x14ac:dyDescent="0.3">
      <c r="A44" s="13"/>
      <c r="B44" s="18" t="s">
        <v>29</v>
      </c>
      <c r="C44" s="16">
        <v>249</v>
      </c>
      <c r="D44" s="16"/>
    </row>
    <row r="45" spans="1:15" x14ac:dyDescent="0.3">
      <c r="A45" s="10"/>
      <c r="B45" s="19" t="s">
        <v>30</v>
      </c>
      <c r="C45" s="16">
        <v>710</v>
      </c>
      <c r="D45" s="16"/>
      <c r="E45" s="7"/>
      <c r="F45" s="7"/>
      <c r="G45" s="7"/>
      <c r="I45" s="7"/>
      <c r="J45" s="7"/>
      <c r="K45" s="7"/>
      <c r="M45" s="7"/>
      <c r="N45" s="7"/>
      <c r="O45" s="7"/>
    </row>
    <row r="46" spans="1:15" x14ac:dyDescent="0.3">
      <c r="A46" s="10"/>
      <c r="B46" s="19" t="s">
        <v>31</v>
      </c>
      <c r="C46" s="16">
        <v>5435</v>
      </c>
      <c r="D46" s="16"/>
      <c r="E46" s="7"/>
      <c r="F46" s="7"/>
      <c r="G46" s="7"/>
      <c r="I46" s="7"/>
      <c r="J46" s="7"/>
      <c r="K46" s="7"/>
      <c r="M46" s="7"/>
      <c r="N46" s="7"/>
      <c r="O46" s="7"/>
    </row>
    <row r="47" spans="1:15" x14ac:dyDescent="0.3">
      <c r="A47" s="10"/>
      <c r="B47" s="19" t="s">
        <v>32</v>
      </c>
      <c r="C47" s="16">
        <f>1697+770</f>
        <v>2467</v>
      </c>
      <c r="D47" s="16"/>
      <c r="E47" s="7"/>
      <c r="F47" s="7"/>
      <c r="G47" s="7"/>
      <c r="I47" s="7"/>
      <c r="J47" s="7"/>
      <c r="K47" s="7"/>
      <c r="M47" s="7"/>
      <c r="N47" s="7"/>
      <c r="O47" s="7"/>
    </row>
    <row r="48" spans="1:15" x14ac:dyDescent="0.3">
      <c r="A48" s="10"/>
      <c r="B48" s="19" t="s">
        <v>33</v>
      </c>
      <c r="C48" s="16">
        <v>670</v>
      </c>
      <c r="D48" s="16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0"/>
      <c r="B49" s="19"/>
      <c r="C49" s="16"/>
      <c r="D49" s="16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0"/>
      <c r="B50" s="19"/>
      <c r="C50" s="16"/>
      <c r="D50" s="16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0"/>
      <c r="B51" s="19"/>
      <c r="C51" s="16"/>
      <c r="D51" s="16"/>
      <c r="E51" s="7"/>
      <c r="F51" s="7"/>
      <c r="G51" s="7"/>
      <c r="I51" s="7"/>
      <c r="J51" s="7"/>
      <c r="K51" s="7"/>
      <c r="M51" s="7"/>
      <c r="N51" s="7"/>
      <c r="O51" s="7"/>
    </row>
    <row r="52" spans="1:15" hidden="1" x14ac:dyDescent="0.3">
      <c r="A52" s="10"/>
      <c r="B52" s="19"/>
      <c r="C52" s="16"/>
      <c r="D52" s="16"/>
      <c r="E52" s="7"/>
      <c r="F52" s="7"/>
      <c r="G52" s="7"/>
      <c r="I52" s="7"/>
      <c r="J52" s="7"/>
      <c r="K52" s="7"/>
      <c r="M52" s="7"/>
      <c r="N52" s="7"/>
      <c r="O52" s="7"/>
    </row>
    <row r="53" spans="1:15" hidden="1" x14ac:dyDescent="0.3">
      <c r="A53" s="10"/>
      <c r="B53" s="19"/>
      <c r="C53" s="16"/>
      <c r="D53" s="16"/>
      <c r="E53" s="7"/>
      <c r="F53" s="7"/>
      <c r="G53" s="7"/>
      <c r="I53" s="7"/>
      <c r="J53" s="7"/>
      <c r="K53" s="7"/>
      <c r="M53" s="7"/>
      <c r="N53" s="7"/>
      <c r="O53" s="7"/>
    </row>
    <row r="54" spans="1:15" hidden="1" x14ac:dyDescent="0.3">
      <c r="A54" s="10"/>
      <c r="B54" s="19"/>
      <c r="C54" s="16"/>
      <c r="D54" s="16"/>
      <c r="E54" s="7"/>
      <c r="F54" s="7"/>
      <c r="G54" s="7"/>
      <c r="I54" s="7"/>
      <c r="J54" s="7"/>
      <c r="K54" s="7"/>
      <c r="M54" s="7"/>
      <c r="N54" s="7"/>
      <c r="O54" s="7"/>
    </row>
    <row r="55" spans="1:15" hidden="1" x14ac:dyDescent="0.3">
      <c r="A55" s="10"/>
      <c r="B55" s="19"/>
      <c r="C55" s="16"/>
      <c r="D55" s="16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outlineLevel="1" x14ac:dyDescent="0.3">
      <c r="A56" s="7"/>
      <c r="B56" s="21"/>
      <c r="D56" s="22" t="b">
        <f>D4=D5</f>
        <v>1</v>
      </c>
      <c r="E56" s="7"/>
      <c r="F56" s="7"/>
      <c r="G56" s="7"/>
      <c r="I56" s="7"/>
      <c r="J56" s="7"/>
      <c r="K56" s="7"/>
      <c r="M56" s="7"/>
      <c r="N56" s="7"/>
      <c r="O56" s="7"/>
    </row>
    <row r="57" spans="1:15" collapsed="1" x14ac:dyDescent="0.3">
      <c r="A57" s="7"/>
      <c r="B57" s="21"/>
      <c r="D57" s="23" t="s">
        <v>34</v>
      </c>
      <c r="E57" s="7"/>
      <c r="F57" s="7"/>
      <c r="G57" s="7"/>
      <c r="I57" s="7"/>
      <c r="J57" s="7"/>
      <c r="K57" s="7"/>
      <c r="M57" s="7"/>
      <c r="N57" s="7"/>
      <c r="O57" s="7"/>
    </row>
    <row r="58" spans="1:15" x14ac:dyDescent="0.3">
      <c r="A58" s="7"/>
      <c r="B58" s="7"/>
      <c r="D58" s="23" t="s">
        <v>34</v>
      </c>
      <c r="E58" s="7"/>
      <c r="F58" s="7"/>
      <c r="G58" s="7"/>
      <c r="I58" s="7"/>
      <c r="J58" s="7"/>
      <c r="K58" s="7"/>
      <c r="M58" s="7"/>
      <c r="N58" s="7"/>
      <c r="O58" s="7"/>
    </row>
    <row r="59" spans="1:15" ht="14.25" customHeight="1" x14ac:dyDescent="0.3">
      <c r="D59" s="23" t="s">
        <v>34</v>
      </c>
    </row>
    <row r="60" spans="1:15" ht="39.75" customHeight="1" x14ac:dyDescent="0.3">
      <c r="A60" s="3">
        <v>2240</v>
      </c>
      <c r="B60" s="4" t="s">
        <v>35</v>
      </c>
      <c r="C60" s="4"/>
      <c r="D60" s="5">
        <f>МНВК!I14</f>
        <v>223546.16</v>
      </c>
      <c r="E60" s="7"/>
      <c r="F60" s="7"/>
      <c r="G60" s="7"/>
      <c r="I60" s="7"/>
      <c r="J60" s="7"/>
      <c r="K60" s="7"/>
      <c r="M60" s="7"/>
      <c r="N60" s="7"/>
      <c r="O60" s="7"/>
    </row>
    <row r="61" spans="1:15" hidden="1" outlineLevel="1" x14ac:dyDescent="0.3">
      <c r="A61" s="24">
        <v>2240</v>
      </c>
      <c r="B61" s="24"/>
      <c r="C61" s="9"/>
      <c r="D61" s="9">
        <f>SUM(D62:D95)</f>
        <v>223546.16</v>
      </c>
      <c r="E61" s="7" t="b">
        <f>D60=D61</f>
        <v>1</v>
      </c>
    </row>
    <row r="62" spans="1:15" collapsed="1" x14ac:dyDescent="0.3">
      <c r="A62" s="13">
        <v>2240.1</v>
      </c>
      <c r="B62" s="11" t="s">
        <v>36</v>
      </c>
      <c r="C62" s="11"/>
      <c r="D62" s="12">
        <v>12629</v>
      </c>
    </row>
    <row r="63" spans="1:15" x14ac:dyDescent="0.3">
      <c r="A63" s="13">
        <v>2240.1999999999998</v>
      </c>
      <c r="B63" s="25" t="s">
        <v>37</v>
      </c>
      <c r="C63" s="26"/>
      <c r="D63" s="12">
        <v>20114</v>
      </c>
    </row>
    <row r="64" spans="1:15" hidden="1" x14ac:dyDescent="0.3">
      <c r="A64" s="13">
        <v>2240.3000000000002</v>
      </c>
      <c r="B64" s="25" t="s">
        <v>38</v>
      </c>
      <c r="C64" s="26"/>
      <c r="D64" s="12"/>
    </row>
    <row r="65" spans="1:5" hidden="1" outlineLevel="1" x14ac:dyDescent="0.3">
      <c r="A65" s="13"/>
      <c r="B65" s="14"/>
      <c r="C65" s="15">
        <f>SUM(C66:C72)</f>
        <v>0</v>
      </c>
      <c r="D65" s="16"/>
      <c r="E65" s="17">
        <f>D64-C65</f>
        <v>0</v>
      </c>
    </row>
    <row r="66" spans="1:5" hidden="1" collapsed="1" x14ac:dyDescent="0.3">
      <c r="A66" s="13"/>
      <c r="B66" s="19"/>
      <c r="C66" s="16"/>
      <c r="D66" s="16"/>
    </row>
    <row r="67" spans="1:5" hidden="1" x14ac:dyDescent="0.3">
      <c r="A67" s="13"/>
      <c r="B67" s="19"/>
      <c r="C67" s="16"/>
      <c r="D67" s="16"/>
    </row>
    <row r="68" spans="1:5" hidden="1" x14ac:dyDescent="0.3">
      <c r="A68" s="13"/>
      <c r="B68" s="19"/>
      <c r="C68" s="16"/>
      <c r="D68" s="16"/>
    </row>
    <row r="69" spans="1:5" hidden="1" x14ac:dyDescent="0.3">
      <c r="A69" s="13"/>
      <c r="B69" s="19"/>
      <c r="C69" s="16"/>
      <c r="D69" s="16"/>
    </row>
    <row r="70" spans="1:5" hidden="1" x14ac:dyDescent="0.3">
      <c r="A70" s="13"/>
      <c r="B70" s="19"/>
      <c r="C70" s="16"/>
      <c r="D70" s="16"/>
    </row>
    <row r="71" spans="1:5" hidden="1" x14ac:dyDescent="0.3">
      <c r="A71" s="13"/>
      <c r="B71" s="19"/>
      <c r="C71" s="16"/>
      <c r="D71" s="16"/>
    </row>
    <row r="72" spans="1:5" hidden="1" x14ac:dyDescent="0.3">
      <c r="A72" s="13"/>
      <c r="B72" s="13"/>
      <c r="C72" s="16"/>
      <c r="D72" s="16"/>
    </row>
    <row r="73" spans="1:5" hidden="1" x14ac:dyDescent="0.3">
      <c r="A73" s="13">
        <v>2240.4</v>
      </c>
      <c r="B73" s="25" t="s">
        <v>39</v>
      </c>
      <c r="C73" s="26"/>
      <c r="D73" s="12"/>
    </row>
    <row r="74" spans="1:5" x14ac:dyDescent="0.3">
      <c r="A74" s="13">
        <v>2240.5</v>
      </c>
      <c r="B74" s="25" t="s">
        <v>40</v>
      </c>
      <c r="C74" s="26"/>
      <c r="D74" s="12">
        <v>167148</v>
      </c>
    </row>
    <row r="75" spans="1:5" hidden="1" outlineLevel="1" x14ac:dyDescent="0.3">
      <c r="A75" s="13"/>
      <c r="B75" s="14"/>
      <c r="C75" s="15">
        <f>SUM(C76:C83)</f>
        <v>167148</v>
      </c>
      <c r="D75" s="16"/>
      <c r="E75" s="17">
        <f>D74-C75</f>
        <v>0</v>
      </c>
    </row>
    <row r="76" spans="1:5" ht="17.25" customHeight="1" collapsed="1" x14ac:dyDescent="0.3">
      <c r="A76" s="13"/>
      <c r="B76" s="18" t="s">
        <v>41</v>
      </c>
      <c r="C76" s="16">
        <f>36000+84000</f>
        <v>120000</v>
      </c>
      <c r="D76" s="16"/>
    </row>
    <row r="77" spans="1:5" ht="17.25" customHeight="1" x14ac:dyDescent="0.3">
      <c r="A77" s="13"/>
      <c r="B77" s="18" t="s">
        <v>42</v>
      </c>
      <c r="C77" s="16">
        <v>47148</v>
      </c>
      <c r="D77" s="16"/>
    </row>
    <row r="78" spans="1:5" hidden="1" x14ac:dyDescent="0.3">
      <c r="A78" s="13"/>
      <c r="B78" s="19"/>
      <c r="C78" s="16"/>
      <c r="D78" s="16"/>
    </row>
    <row r="79" spans="1:5" hidden="1" x14ac:dyDescent="0.3">
      <c r="A79" s="13"/>
      <c r="B79" s="19"/>
      <c r="C79" s="16"/>
      <c r="D79" s="16"/>
    </row>
    <row r="80" spans="1:5" hidden="1" x14ac:dyDescent="0.3">
      <c r="A80" s="13"/>
      <c r="B80" s="18"/>
      <c r="C80" s="16"/>
      <c r="D80" s="16"/>
    </row>
    <row r="81" spans="1:5" hidden="1" x14ac:dyDescent="0.3">
      <c r="A81" s="13"/>
      <c r="B81" s="19"/>
      <c r="C81" s="16"/>
      <c r="D81" s="16"/>
    </row>
    <row r="82" spans="1:5" hidden="1" x14ac:dyDescent="0.3">
      <c r="A82" s="13"/>
      <c r="B82" s="19"/>
      <c r="C82" s="16"/>
      <c r="D82" s="16"/>
    </row>
    <row r="83" spans="1:5" hidden="1" x14ac:dyDescent="0.3">
      <c r="A83" s="13"/>
      <c r="B83" s="19"/>
      <c r="C83" s="16"/>
      <c r="D83" s="16"/>
    </row>
    <row r="84" spans="1:5" hidden="1" x14ac:dyDescent="0.3">
      <c r="A84" s="13">
        <v>2240.6</v>
      </c>
      <c r="B84" s="25" t="s">
        <v>43</v>
      </c>
      <c r="C84" s="26"/>
      <c r="D84" s="12"/>
    </row>
    <row r="85" spans="1:5" hidden="1" x14ac:dyDescent="0.3">
      <c r="A85" s="13">
        <v>2240.6999999999998</v>
      </c>
      <c r="B85" s="25" t="s">
        <v>44</v>
      </c>
      <c r="C85" s="26"/>
      <c r="D85" s="12"/>
    </row>
    <row r="86" spans="1:5" x14ac:dyDescent="0.3">
      <c r="A86" s="13">
        <v>2240.8000000000002</v>
      </c>
      <c r="B86" s="25" t="s">
        <v>45</v>
      </c>
      <c r="C86" s="26"/>
      <c r="D86" s="12">
        <v>5007.3</v>
      </c>
    </row>
    <row r="87" spans="1:5" x14ac:dyDescent="0.3">
      <c r="A87" s="13">
        <v>2240.9</v>
      </c>
      <c r="B87" s="25" t="s">
        <v>46</v>
      </c>
      <c r="C87" s="26"/>
      <c r="D87" s="12">
        <v>1481.7</v>
      </c>
    </row>
    <row r="88" spans="1:5" hidden="1" x14ac:dyDescent="0.3">
      <c r="A88" s="13">
        <v>2241.1</v>
      </c>
      <c r="B88" s="25" t="s">
        <v>47</v>
      </c>
      <c r="C88" s="26"/>
      <c r="D88" s="12"/>
    </row>
    <row r="89" spans="1:5" hidden="1" x14ac:dyDescent="0.3">
      <c r="A89" s="13">
        <v>2241.1999999999998</v>
      </c>
      <c r="B89" s="25" t="s">
        <v>48</v>
      </c>
      <c r="C89" s="26"/>
      <c r="D89" s="12"/>
    </row>
    <row r="90" spans="1:5" x14ac:dyDescent="0.3">
      <c r="A90" s="13">
        <v>2241.3000000000002</v>
      </c>
      <c r="B90" s="25" t="s">
        <v>49</v>
      </c>
      <c r="C90" s="26"/>
      <c r="D90" s="12">
        <v>2210</v>
      </c>
    </row>
    <row r="91" spans="1:5" hidden="1" x14ac:dyDescent="0.3">
      <c r="A91" s="13">
        <v>2241.4</v>
      </c>
      <c r="B91" s="25" t="s">
        <v>50</v>
      </c>
      <c r="C91" s="26"/>
      <c r="D91" s="12"/>
    </row>
    <row r="92" spans="1:5" hidden="1" x14ac:dyDescent="0.3">
      <c r="A92" s="13">
        <v>2241.5</v>
      </c>
      <c r="B92" s="25" t="s">
        <v>51</v>
      </c>
      <c r="C92" s="26"/>
      <c r="D92" s="12"/>
    </row>
    <row r="93" spans="1:5" ht="38.25" hidden="1" customHeight="1" x14ac:dyDescent="0.3">
      <c r="A93" s="13">
        <v>2241.6</v>
      </c>
      <c r="B93" s="27" t="s">
        <v>52</v>
      </c>
      <c r="C93" s="26"/>
      <c r="D93" s="12"/>
    </row>
    <row r="94" spans="1:5" hidden="1" x14ac:dyDescent="0.3">
      <c r="A94" s="13">
        <v>2241.6999999999998</v>
      </c>
      <c r="B94" s="25" t="s">
        <v>53</v>
      </c>
      <c r="C94" s="26"/>
      <c r="D94" s="12"/>
    </row>
    <row r="95" spans="1:5" x14ac:dyDescent="0.3">
      <c r="A95" s="13">
        <v>2241.9</v>
      </c>
      <c r="B95" s="25" t="s">
        <v>54</v>
      </c>
      <c r="C95" s="26"/>
      <c r="D95" s="12">
        <v>14956.16</v>
      </c>
    </row>
    <row r="96" spans="1:5" hidden="1" outlineLevel="1" x14ac:dyDescent="0.3">
      <c r="A96" s="13"/>
      <c r="B96" s="14"/>
      <c r="C96" s="15">
        <f>SUM(C97:C107)</f>
        <v>14956.16</v>
      </c>
      <c r="D96" s="28"/>
      <c r="E96" s="17">
        <f>D95-C96</f>
        <v>0</v>
      </c>
    </row>
    <row r="97" spans="1:5" hidden="1" outlineLevel="1" x14ac:dyDescent="0.3">
      <c r="A97" s="13"/>
      <c r="B97" s="18" t="s">
        <v>55</v>
      </c>
      <c r="C97" s="16">
        <f>286.67+988</f>
        <v>1274.67</v>
      </c>
      <c r="D97" s="28"/>
      <c r="E97" s="17"/>
    </row>
    <row r="98" spans="1:5" collapsed="1" x14ac:dyDescent="0.3">
      <c r="A98" s="13"/>
      <c r="B98" s="19" t="s">
        <v>56</v>
      </c>
      <c r="C98" s="16">
        <v>573.33000000000004</v>
      </c>
      <c r="D98" s="16"/>
    </row>
    <row r="99" spans="1:5" ht="37.5" x14ac:dyDescent="0.3">
      <c r="A99" s="13"/>
      <c r="B99" s="18" t="s">
        <v>57</v>
      </c>
      <c r="C99" s="16">
        <f>200+100+100+100+100+100+100</f>
        <v>800</v>
      </c>
      <c r="D99" s="16"/>
    </row>
    <row r="100" spans="1:5" x14ac:dyDescent="0.3">
      <c r="A100" s="13"/>
      <c r="B100" s="19" t="s">
        <v>58</v>
      </c>
      <c r="C100" s="16">
        <v>4427.28</v>
      </c>
      <c r="D100" s="16"/>
    </row>
    <row r="101" spans="1:5" x14ac:dyDescent="0.3">
      <c r="A101" s="13"/>
      <c r="B101" s="19" t="s">
        <v>59</v>
      </c>
      <c r="C101" s="16">
        <v>1190</v>
      </c>
      <c r="D101" s="16"/>
    </row>
    <row r="102" spans="1:5" x14ac:dyDescent="0.3">
      <c r="A102" s="13"/>
      <c r="B102" s="19" t="s">
        <v>60</v>
      </c>
      <c r="C102" s="16">
        <v>6690.88</v>
      </c>
      <c r="D102" s="16"/>
    </row>
    <row r="103" spans="1:5" hidden="1" x14ac:dyDescent="0.3">
      <c r="A103" s="13"/>
      <c r="B103" s="18"/>
      <c r="C103" s="16"/>
      <c r="D103" s="16"/>
    </row>
    <row r="104" spans="1:5" hidden="1" x14ac:dyDescent="0.3">
      <c r="A104" s="13"/>
      <c r="B104" s="18"/>
      <c r="C104" s="16"/>
      <c r="D104" s="16"/>
    </row>
    <row r="105" spans="1:5" hidden="1" x14ac:dyDescent="0.3">
      <c r="A105" s="13"/>
      <c r="B105" s="18"/>
      <c r="C105" s="16"/>
      <c r="D105" s="16"/>
    </row>
    <row r="106" spans="1:5" hidden="1" outlineLevel="1" x14ac:dyDescent="0.3">
      <c r="B106" s="29"/>
      <c r="D106" s="22" t="b">
        <f>D60=D61</f>
        <v>1</v>
      </c>
    </row>
    <row r="107" spans="1:5" hidden="1" collapsed="1" x14ac:dyDescent="0.3">
      <c r="B107" s="29"/>
    </row>
  </sheetData>
  <sheetProtection sheet="1" objects="1" scenarios="1"/>
  <mergeCells count="31">
    <mergeCell ref="B95:C95"/>
    <mergeCell ref="B89:C89"/>
    <mergeCell ref="B90:C90"/>
    <mergeCell ref="B91:C91"/>
    <mergeCell ref="B92:C92"/>
    <mergeCell ref="B93:C93"/>
    <mergeCell ref="B94:C94"/>
    <mergeCell ref="B74:C74"/>
    <mergeCell ref="B84:C84"/>
    <mergeCell ref="B85:C85"/>
    <mergeCell ref="B86:C86"/>
    <mergeCell ref="B87:C87"/>
    <mergeCell ref="B88:C88"/>
    <mergeCell ref="B42:C42"/>
    <mergeCell ref="B60:C60"/>
    <mergeCell ref="B62:C62"/>
    <mergeCell ref="B63:C63"/>
    <mergeCell ref="B64:C64"/>
    <mergeCell ref="B73:C73"/>
    <mergeCell ref="B17:C17"/>
    <mergeCell ref="B18:C18"/>
    <mergeCell ref="B33:C33"/>
    <mergeCell ref="B34:C34"/>
    <mergeCell ref="B35:C35"/>
    <mergeCell ref="B36:C36"/>
    <mergeCell ref="A1:D1"/>
    <mergeCell ref="A2:D2"/>
    <mergeCell ref="B4:C4"/>
    <mergeCell ref="B6:C6"/>
    <mergeCell ref="B7:C7"/>
    <mergeCell ref="B16:C16"/>
  </mergeCells>
  <pageMargins left="1.1811023622047243" right="0.19685039370078741" top="0.19685039370078741" bottom="1.1811023622047243" header="0.31496062992125984" footer="0.31496062992125984"/>
  <pageSetup paperSize="9" scale="6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МНВК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2023-10-24T13:08:23Z</dcterms:created>
  <dcterms:modified xsi:type="dcterms:W3CDTF">2023-10-24T13:08:24Z</dcterms:modified>
</cp:coreProperties>
</file>