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ДО\"/>
    </mc:Choice>
  </mc:AlternateContent>
  <xr:revisionPtr revIDLastSave="0" documentId="13_ncr:1_{0369619C-38EC-4309-A3A7-56BB3DACC0D0}" xr6:coauthVersionLast="36" xr6:coauthVersionMax="36" xr10:uidLastSave="{00000000-0000-0000-0000-000000000000}"/>
  <bookViews>
    <workbookView xWindow="0" yWindow="0" windowWidth="28800" windowHeight="12225" xr2:uid="{EB11528F-FFFF-4ADC-B3D2-304394012F8F}"/>
  </bookViews>
  <sheets>
    <sheet name="ЗДО2" sheetId="3" r:id="rId1"/>
    <sheet name="КЕКВ заг.ф. 2210 і 2240" sheetId="2" r:id="rId2"/>
  </sheets>
  <definedNames>
    <definedName name="_xlnm.Print_Area" localSheetId="1">'КЕКВ заг.ф. 2210 і 2240'!$A$1:$E$121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H26" i="3"/>
  <c r="E26" i="3" s="1"/>
  <c r="AH25" i="3"/>
  <c r="AE25" i="3"/>
  <c r="AB25" i="3"/>
  <c r="Y25" i="3"/>
  <c r="V25" i="3"/>
  <c r="S25" i="3"/>
  <c r="P25" i="3"/>
  <c r="M25" i="3"/>
  <c r="I25" i="3"/>
  <c r="F25" i="3" s="1"/>
  <c r="H25" i="3"/>
  <c r="E25" i="3"/>
  <c r="AH24" i="3"/>
  <c r="AE24" i="3"/>
  <c r="AB24" i="3"/>
  <c r="Y24" i="3"/>
  <c r="V24" i="3"/>
  <c r="S24" i="3"/>
  <c r="P24" i="3"/>
  <c r="M24" i="3"/>
  <c r="I24" i="3"/>
  <c r="H24" i="3"/>
  <c r="E24" i="3" s="1"/>
  <c r="AH23" i="3"/>
  <c r="AE23" i="3"/>
  <c r="AB23" i="3"/>
  <c r="Y23" i="3"/>
  <c r="V23" i="3"/>
  <c r="S23" i="3"/>
  <c r="P23" i="3"/>
  <c r="K23" i="3"/>
  <c r="M23" i="3" s="1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E20" i="3" s="1"/>
  <c r="AH19" i="3"/>
  <c r="AE19" i="3"/>
  <c r="AB19" i="3"/>
  <c r="Y19" i="3"/>
  <c r="V19" i="3"/>
  <c r="S19" i="3"/>
  <c r="P19" i="3"/>
  <c r="M19" i="3"/>
  <c r="I19" i="3"/>
  <c r="H19" i="3"/>
  <c r="E19" i="3"/>
  <c r="AH18" i="3"/>
  <c r="AE18" i="3"/>
  <c r="AB18" i="3"/>
  <c r="Y18" i="3"/>
  <c r="V18" i="3"/>
  <c r="S18" i="3"/>
  <c r="P18" i="3"/>
  <c r="M18" i="3"/>
  <c r="K18" i="3"/>
  <c r="I18" i="3"/>
  <c r="F18" i="3" s="1"/>
  <c r="H18" i="3"/>
  <c r="E18" i="3" s="1"/>
  <c r="AH17" i="3"/>
  <c r="AE17" i="3"/>
  <c r="AB17" i="3"/>
  <c r="Y17" i="3"/>
  <c r="V17" i="3"/>
  <c r="S17" i="3"/>
  <c r="P17" i="3"/>
  <c r="M17" i="3"/>
  <c r="I17" i="3"/>
  <c r="F17" i="3" s="1"/>
  <c r="H17" i="3"/>
  <c r="E17" i="3" s="1"/>
  <c r="AH16" i="3"/>
  <c r="AE16" i="3"/>
  <c r="AB16" i="3"/>
  <c r="Y16" i="3"/>
  <c r="V16" i="3"/>
  <c r="S16" i="3"/>
  <c r="P16" i="3"/>
  <c r="M16" i="3"/>
  <c r="I16" i="3"/>
  <c r="F16" i="3" s="1"/>
  <c r="H16" i="3"/>
  <c r="E16" i="3" s="1"/>
  <c r="AH15" i="3"/>
  <c r="AE15" i="3"/>
  <c r="AB15" i="3"/>
  <c r="Y15" i="3"/>
  <c r="V15" i="3"/>
  <c r="S15" i="3"/>
  <c r="P15" i="3"/>
  <c r="K15" i="3"/>
  <c r="I15" i="3"/>
  <c r="F15" i="3" s="1"/>
  <c r="AH14" i="3"/>
  <c r="AE14" i="3"/>
  <c r="AB14" i="3"/>
  <c r="Y14" i="3"/>
  <c r="V14" i="3"/>
  <c r="S14" i="3"/>
  <c r="P14" i="3"/>
  <c r="K14" i="3"/>
  <c r="H14" i="3" s="1"/>
  <c r="E14" i="3" s="1"/>
  <c r="G14" i="3" s="1"/>
  <c r="I14" i="3"/>
  <c r="F14" i="3" s="1"/>
  <c r="AH13" i="3"/>
  <c r="AE13" i="3"/>
  <c r="AB13" i="3"/>
  <c r="Y13" i="3"/>
  <c r="V13" i="3"/>
  <c r="S13" i="3"/>
  <c r="P13" i="3"/>
  <c r="M13" i="3"/>
  <c r="I13" i="3"/>
  <c r="F13" i="3" s="1"/>
  <c r="H13" i="3"/>
  <c r="E13" i="3" s="1"/>
  <c r="AH12" i="3"/>
  <c r="AE12" i="3"/>
  <c r="AB12" i="3"/>
  <c r="Y12" i="3"/>
  <c r="V12" i="3"/>
  <c r="S12" i="3"/>
  <c r="P12" i="3"/>
  <c r="M12" i="3"/>
  <c r="I12" i="3"/>
  <c r="F12" i="3" s="1"/>
  <c r="H12" i="3"/>
  <c r="E12" i="3" s="1"/>
  <c r="AH11" i="3"/>
  <c r="AE11" i="3"/>
  <c r="AB11" i="3"/>
  <c r="Y11" i="3"/>
  <c r="V11" i="3"/>
  <c r="S11" i="3"/>
  <c r="P11" i="3"/>
  <c r="K11" i="3"/>
  <c r="I11" i="3"/>
  <c r="F11" i="3" s="1"/>
  <c r="AH10" i="3"/>
  <c r="AE10" i="3"/>
  <c r="AB10" i="3"/>
  <c r="Y10" i="3"/>
  <c r="V10" i="3"/>
  <c r="S10" i="3"/>
  <c r="P10" i="3"/>
  <c r="M10" i="3"/>
  <c r="I10" i="3"/>
  <c r="F10" i="3" s="1"/>
  <c r="H10" i="3"/>
  <c r="E10" i="3"/>
  <c r="AH9" i="3"/>
  <c r="AE9" i="3"/>
  <c r="AB9" i="3"/>
  <c r="Y9" i="3"/>
  <c r="V9" i="3"/>
  <c r="S9" i="3"/>
  <c r="P9" i="3"/>
  <c r="M9" i="3"/>
  <c r="I9" i="3"/>
  <c r="F9" i="3" s="1"/>
  <c r="H9" i="3"/>
  <c r="C110" i="2"/>
  <c r="C108" i="2"/>
  <c r="C107" i="2" s="1"/>
  <c r="E107" i="2" s="1"/>
  <c r="C92" i="2"/>
  <c r="E92" i="2" s="1"/>
  <c r="C81" i="2"/>
  <c r="E81" i="2" s="1"/>
  <c r="C73" i="2"/>
  <c r="E73" i="2" s="1"/>
  <c r="D68" i="2"/>
  <c r="D121" i="2" s="1"/>
  <c r="C50" i="2"/>
  <c r="E50" i="2" s="1"/>
  <c r="C44" i="2"/>
  <c r="E44" i="2" s="1"/>
  <c r="C37" i="2"/>
  <c r="E37" i="2" s="1"/>
  <c r="C22" i="2"/>
  <c r="C20" i="2"/>
  <c r="C18" i="2" s="1"/>
  <c r="E18" i="2" s="1"/>
  <c r="C19" i="2"/>
  <c r="C8" i="2"/>
  <c r="E8" i="2" s="1"/>
  <c r="D4" i="2"/>
  <c r="E5" i="2" s="1"/>
  <c r="E69" i="2" l="1"/>
  <c r="E4" i="2"/>
  <c r="D64" i="2"/>
  <c r="E68" i="2"/>
  <c r="AB27" i="3"/>
  <c r="M14" i="3"/>
  <c r="J19" i="3"/>
  <c r="J9" i="3"/>
  <c r="G10" i="3"/>
  <c r="G17" i="3"/>
  <c r="G20" i="3"/>
  <c r="E9" i="3"/>
  <c r="G9" i="3" s="1"/>
  <c r="I27" i="3"/>
  <c r="G13" i="3"/>
  <c r="G16" i="3"/>
  <c r="H23" i="3"/>
  <c r="J26" i="3"/>
  <c r="G12" i="3"/>
  <c r="Y27" i="3"/>
  <c r="G18" i="3"/>
  <c r="J24" i="3"/>
  <c r="P27" i="3"/>
  <c r="S27" i="3"/>
  <c r="AE27" i="3"/>
  <c r="J10" i="3"/>
  <c r="J20" i="3"/>
  <c r="M21" i="3"/>
  <c r="H21" i="3"/>
  <c r="G25" i="3"/>
  <c r="V27" i="3"/>
  <c r="AH27" i="3"/>
  <c r="J12" i="3"/>
  <c r="J13" i="3"/>
  <c r="J14" i="3"/>
  <c r="J16" i="3"/>
  <c r="J17" i="3"/>
  <c r="J18" i="3"/>
  <c r="J22" i="3"/>
  <c r="E22" i="3"/>
  <c r="G22" i="3" s="1"/>
  <c r="J25" i="3"/>
  <c r="K27" i="3"/>
  <c r="M11" i="3"/>
  <c r="H11" i="3"/>
  <c r="M15" i="3"/>
  <c r="H15" i="3"/>
  <c r="F19" i="3"/>
  <c r="G19" i="3" s="1"/>
  <c r="F24" i="3"/>
  <c r="G24" i="3" s="1"/>
  <c r="F26" i="3"/>
  <c r="G26" i="3" s="1"/>
  <c r="M27" i="3" l="1"/>
  <c r="E23" i="3"/>
  <c r="G23" i="3" s="1"/>
  <c r="J23" i="3"/>
  <c r="J15" i="3"/>
  <c r="E15" i="3"/>
  <c r="G15" i="3" s="1"/>
  <c r="F27" i="3"/>
  <c r="J11" i="3"/>
  <c r="E11" i="3"/>
  <c r="J21" i="3"/>
  <c r="E21" i="3"/>
  <c r="G21" i="3" s="1"/>
  <c r="H27" i="3"/>
  <c r="E27" i="3" l="1"/>
  <c r="G11" i="3"/>
  <c r="G27" i="3" s="1"/>
  <c r="J27" i="3"/>
</calcChain>
</file>

<file path=xl/sharedStrings.xml><?xml version="1.0" encoding="utf-8"?>
<sst xmlns="http://schemas.openxmlformats.org/spreadsheetml/2006/main" count="120" uniqueCount="89">
  <si>
    <t>Касові видатки ЗДО №2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</si>
  <si>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</si>
  <si>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</si>
  <si>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</si>
  <si>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</si>
  <si>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наклейки / 04.2023</t>
  </si>
  <si>
    <t xml:space="preserve">комплект плакатів / 07.2023 </t>
  </si>
  <si>
    <t>тарифікаційні списки / 08.2023</t>
  </si>
  <si>
    <t xml:space="preserve">Підписка </t>
  </si>
  <si>
    <t>Медикаменти</t>
  </si>
  <si>
    <t>Господарчі товари</t>
  </si>
  <si>
    <t>сантехніка / 02,07.2023</t>
  </si>
  <si>
    <t>господарчі товари / 05,06.2023</t>
  </si>
  <si>
    <t>шпалери / 05.2023</t>
  </si>
  <si>
    <t>будівельні матеріали / 05,06.2023</t>
  </si>
  <si>
    <t>фарба / 06.2023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</si>
  <si>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</si>
  <si>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</si>
  <si>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</si>
  <si>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</si>
  <si>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</si>
  <si>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карниз / 06.2023</t>
  </si>
  <si>
    <t>тюль / 08.2023</t>
  </si>
  <si>
    <t xml:space="preserve"> 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</si>
  <si>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</si>
  <si>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</si>
  <si>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</si>
  <si>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</si>
  <si>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</si>
  <si>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</si>
  <si>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</si>
  <si>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електромережі  укриття / 08.2023</t>
  </si>
  <si>
    <t>поточний ремонт споруд  укриття / 08.2023</t>
  </si>
  <si>
    <t>Поточний ремонт покрівлі  / 09.2020</t>
  </si>
  <si>
    <t xml:space="preserve">Повірка засобів обліку </t>
  </si>
  <si>
    <t>повірка засобів обліку /07.2023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</si>
  <si>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</si>
  <si>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</si>
  <si>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</si>
  <si>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</si>
  <si>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</si>
  <si>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</si>
  <si>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</si>
  <si>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</si>
  <si>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</si>
  <si>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</si>
  <si>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02,03,04,05,06,07,08.2023</t>
  </si>
  <si>
    <t>внесення до бази ЄДР тех. паспорта /03.2023</t>
  </si>
  <si>
    <t>моніторинг та захист від шкідників / 03,04,05,06,07,08.2023</t>
  </si>
  <si>
    <t>онлайн доступ до електронних баз даних / 07.2023</t>
  </si>
  <si>
    <t>технагляд по поточному ремонту укриття / 08.2023</t>
  </si>
  <si>
    <t>промивка системи теплопостачання / 08.2023</t>
  </si>
  <si>
    <t>Кошторисні призначення та касові видатки 
Управління освіти Нововолинської міської ради Волинської обл., ЗДО</t>
  </si>
  <si>
    <t>за 9 місяців 2023 р.</t>
  </si>
  <si>
    <t>на 01.10.2023 (12.09.23)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</si>
  <si>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</si>
  <si>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</si>
  <si>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</si>
  <si>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</si>
  <si>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</si>
  <si>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</si>
  <si>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</si>
  <si>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</si>
  <si>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</si>
  <si>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</si>
  <si>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</si>
  <si>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</si>
  <si>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</si>
  <si>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</si>
  <si>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</si>
  <si>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</si>
  <si>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</si>
  <si>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</si>
  <si>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</si>
  <si>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</si>
  <si>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</si>
  <si>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</si>
  <si>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</si>
  <si>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</si>
  <si>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</si>
  <si>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</si>
  <si>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</si>
  <si>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</si>
  <si>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</si>
  <si>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</si>
  <si>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</si>
  <si>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</si>
  <si>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ЗДО №2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</si>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</sst>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15" fillId="5" borderId="23" xfId="1" applyNumberFormat="1" applyFont="1" applyFill="1" applyBorder="1" applyAlignment="1" applyProtection="1">
      <alignment horizontal="center" vertical="center" wrapTex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5" fontId="15" fillId="5" borderId="25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0" fontId="14" fillId="0" borderId="0" xfId="1" applyFont="1"/>
    <xf numFmtId="0" fontId="15" fillId="0" borderId="26" xfId="1" applyFont="1" applyBorder="1" applyAlignment="1">
      <alignment horizontal="left" vertical="center" wrapText="1" indent="1"/>
    </xf>
    <xf numFmtId="164" fontId="15" fillId="5" borderId="27" xfId="1" applyNumberFormat="1" applyFont="1" applyFill="1" applyBorder="1" applyAlignment="1" applyProtection="1">
      <alignment horizontal="center" vertical="center" wrapText="1"/>
    </xf>
    <xf numFmtId="164" fontId="15" fillId="5" borderId="28" xfId="1" applyNumberFormat="1" applyFont="1" applyFill="1" applyBorder="1" applyAlignment="1" applyProtection="1">
      <alignment horizontal="center" vertical="center" wrapText="1"/>
    </xf>
    <xf numFmtId="165" fontId="15" fillId="5" borderId="29" xfId="1" applyNumberFormat="1" applyFont="1" applyFill="1" applyBorder="1" applyAlignment="1" applyProtection="1">
      <alignment horizontal="center" vertical="center" wrapText="1"/>
    </xf>
    <xf numFmtId="165" fontId="15" fillId="5" borderId="30" xfId="1" applyNumberFormat="1" applyFont="1" applyFill="1" applyBorder="1" applyAlignment="1" applyProtection="1">
      <alignment horizontal="center" vertical="center" wrapText="1"/>
    </xf>
    <xf numFmtId="164" fontId="15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6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12" xfId="1" applyFont="1" applyBorder="1" applyAlignment="1">
      <alignment horizontal="left" vertical="center" wrapText="1" indent="1"/>
    </xf>
    <xf numFmtId="164" fontId="15" fillId="5" borderId="33" xfId="1" applyNumberFormat="1" applyFont="1" applyFill="1" applyBorder="1" applyAlignment="1" applyProtection="1">
      <alignment horizontal="center" vertical="center" wrapText="1"/>
    </xf>
    <xf numFmtId="164" fontId="15" fillId="5" borderId="34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0" fontId="15" fillId="0" borderId="5" xfId="1" applyFont="1" applyBorder="1" applyAlignment="1">
      <alignment horizontal="left" vertical="center" wrapText="1" indent="1"/>
    </xf>
    <xf numFmtId="0" fontId="15" fillId="0" borderId="6" xfId="1" applyFont="1" applyBorder="1" applyAlignment="1">
      <alignment horizontal="left" vertical="top" wrapText="1" indent="1"/>
    </xf>
    <xf numFmtId="0" fontId="15" fillId="0" borderId="7" xfId="1" applyFont="1" applyBorder="1" applyAlignment="1">
      <alignment horizontal="left" vertical="top" wrapText="1" indent="1"/>
    </xf>
    <xf numFmtId="165" fontId="15" fillId="5" borderId="5" xfId="1" applyNumberFormat="1" applyFont="1" applyFill="1" applyBorder="1" applyAlignment="1" applyProtection="1">
      <alignment horizontal="center" vertical="center" wrapText="1"/>
    </xf>
    <xf numFmtId="165" fontId="15" fillId="5" borderId="26" xfId="1" applyNumberFormat="1" applyFont="1" applyFill="1" applyBorder="1" applyAlignment="1" applyProtection="1">
      <alignment horizontal="center" vertical="center" wrapText="1"/>
    </xf>
    <xf numFmtId="0" fontId="15" fillId="0" borderId="29" xfId="1" applyFont="1" applyBorder="1" applyAlignment="1">
      <alignment horizontal="left" vertical="top" wrapText="1" indent="1"/>
    </xf>
    <xf numFmtId="0" fontId="15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165" fontId="15" fillId="5" borderId="35" xfId="1" applyNumberFormat="1" applyFont="1" applyFill="1" applyBorder="1" applyAlignment="1" applyProtection="1">
      <alignment horizontal="center" vertical="center" wrapText="1"/>
    </xf>
    <xf numFmtId="164" fontId="2" fillId="6" borderId="1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64190FDA-9F2B-4E0B-8637-198A7D4C1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501C8-5B3B-424F-B837-88FFF8E2A14C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30" customWidth="1"/>
    <col min="2" max="2" width="12.28515625" style="128" customWidth="1"/>
    <col min="3" max="3" width="16" style="129" customWidth="1"/>
    <col min="4" max="4" width="38.5703125" style="91" customWidth="1"/>
    <col min="5" max="5" width="25" style="91" customWidth="1"/>
    <col min="6" max="10" width="25" style="129" customWidth="1"/>
    <col min="11" max="11" width="25" style="91" customWidth="1"/>
    <col min="12" max="13" width="25" style="129" customWidth="1"/>
    <col min="14" max="14" width="21.140625" style="91" hidden="1" customWidth="1"/>
    <col min="15" max="16" width="21.140625" style="129" hidden="1" customWidth="1"/>
    <col min="17" max="17" width="21.140625" style="91" hidden="1" customWidth="1"/>
    <col min="18" max="19" width="21.140625" style="129" hidden="1" customWidth="1"/>
    <col min="20" max="20" width="18.85546875" style="91" customWidth="1"/>
    <col min="21" max="22" width="18.85546875" style="129" customWidth="1"/>
    <col min="23" max="24" width="19.140625" style="129" customWidth="1"/>
    <col min="25" max="25" width="19.28515625" style="129" customWidth="1"/>
    <col min="26" max="26" width="18.85546875" style="91" customWidth="1"/>
    <col min="27" max="28" width="18.85546875" style="129" customWidth="1"/>
    <col min="29" max="29" width="18.85546875" style="91" hidden="1" customWidth="1"/>
    <col min="30" max="31" width="18.85546875" style="129" hidden="1" customWidth="1"/>
    <col min="32" max="32" width="18.85546875" style="91" hidden="1" customWidth="1"/>
    <col min="33" max="34" width="18.85546875" style="129" hidden="1" customWidth="1"/>
    <col min="35" max="37" width="18.140625" style="129" customWidth="1"/>
    <col min="38" max="39" width="14.28515625" style="91" customWidth="1"/>
    <col min="40" max="16384" width="9.140625" style="91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52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53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54</v>
      </c>
      <c r="M5" s="43"/>
      <c r="N5" s="43"/>
      <c r="O5" s="46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55</v>
      </c>
      <c r="B6" s="48" t="s">
        <v>56</v>
      </c>
      <c r="C6" s="49" t="s">
        <v>57</v>
      </c>
      <c r="D6" s="50"/>
      <c r="E6" s="51" t="s">
        <v>58</v>
      </c>
      <c r="F6" s="52"/>
      <c r="G6" s="53"/>
      <c r="H6" s="54" t="s">
        <v>59</v>
      </c>
      <c r="I6" s="55"/>
      <c r="J6" s="56"/>
      <c r="K6" s="57" t="s">
        <v>60</v>
      </c>
      <c r="L6" s="58"/>
      <c r="M6" s="59"/>
      <c r="N6" s="57" t="s">
        <v>61</v>
      </c>
      <c r="O6" s="58"/>
      <c r="P6" s="59"/>
      <c r="Q6" s="57" t="s">
        <v>62</v>
      </c>
      <c r="R6" s="58"/>
      <c r="S6" s="59"/>
      <c r="T6" s="60" t="s">
        <v>63</v>
      </c>
      <c r="U6" s="61"/>
      <c r="V6" s="56"/>
      <c r="W6" s="61" t="s">
        <v>64</v>
      </c>
      <c r="X6" s="61"/>
      <c r="Y6" s="62"/>
      <c r="Z6" s="60" t="s">
        <v>65</v>
      </c>
      <c r="AA6" s="61"/>
      <c r="AB6" s="56"/>
      <c r="AC6" s="63" t="s">
        <v>66</v>
      </c>
      <c r="AD6" s="64"/>
      <c r="AE6" s="65"/>
      <c r="AF6" s="60" t="s">
        <v>67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68</v>
      </c>
      <c r="F7" s="71" t="s">
        <v>69</v>
      </c>
      <c r="G7" s="72" t="s">
        <v>70</v>
      </c>
      <c r="H7" s="70" t="s">
        <v>68</v>
      </c>
      <c r="I7" s="71" t="s">
        <v>69</v>
      </c>
      <c r="J7" s="72" t="s">
        <v>70</v>
      </c>
      <c r="K7" s="70" t="s">
        <v>68</v>
      </c>
      <c r="L7" s="71" t="s">
        <v>69</v>
      </c>
      <c r="M7" s="72" t="s">
        <v>70</v>
      </c>
      <c r="N7" s="70" t="s">
        <v>68</v>
      </c>
      <c r="O7" s="71" t="s">
        <v>69</v>
      </c>
      <c r="P7" s="72" t="s">
        <v>70</v>
      </c>
      <c r="Q7" s="70" t="s">
        <v>68</v>
      </c>
      <c r="R7" s="71" t="s">
        <v>69</v>
      </c>
      <c r="S7" s="72" t="s">
        <v>70</v>
      </c>
      <c r="T7" s="70" t="s">
        <v>68</v>
      </c>
      <c r="U7" s="71" t="s">
        <v>69</v>
      </c>
      <c r="V7" s="72" t="s">
        <v>70</v>
      </c>
      <c r="W7" s="70" t="s">
        <v>68</v>
      </c>
      <c r="X7" s="71" t="s">
        <v>69</v>
      </c>
      <c r="Y7" s="72" t="s">
        <v>70</v>
      </c>
      <c r="Z7" s="70" t="s">
        <v>68</v>
      </c>
      <c r="AA7" s="71" t="s">
        <v>69</v>
      </c>
      <c r="AB7" s="72" t="s">
        <v>70</v>
      </c>
      <c r="AC7" s="70" t="s">
        <v>68</v>
      </c>
      <c r="AD7" s="71" t="s">
        <v>69</v>
      </c>
      <c r="AE7" s="72" t="s">
        <v>70</v>
      </c>
      <c r="AF7" s="70" t="s">
        <v>68</v>
      </c>
      <c r="AG7" s="71" t="s">
        <v>69</v>
      </c>
      <c r="AH7" s="72" t="s">
        <v>70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87</v>
      </c>
      <c r="B9" s="117">
        <v>2111</v>
      </c>
      <c r="C9" s="118" t="s">
        <v>71</v>
      </c>
      <c r="D9" s="119"/>
      <c r="E9" s="85">
        <f>H9+T9+W9+Z9+AC9++AF9</f>
        <v>3096500</v>
      </c>
      <c r="F9" s="86">
        <f>I9+U9+X9+AA9+AD9++AG9</f>
        <v>1899863.62</v>
      </c>
      <c r="G9" s="120">
        <f>E9-F9</f>
        <v>1196636.3799999999</v>
      </c>
      <c r="H9" s="85">
        <f>K9+N9+Q9</f>
        <v>3096500</v>
      </c>
      <c r="I9" s="86">
        <f>L9+O9+R9</f>
        <v>1899863.62</v>
      </c>
      <c r="J9" s="87">
        <f>H9-I9</f>
        <v>1196636.3799999999</v>
      </c>
      <c r="K9" s="88">
        <v>3096500</v>
      </c>
      <c r="L9" s="89">
        <v>1899863.62</v>
      </c>
      <c r="M9" s="90">
        <f>K9-L9</f>
        <v>1196636.3799999999</v>
      </c>
      <c r="N9" s="88">
        <v>0</v>
      </c>
      <c r="O9" s="89">
        <v>0</v>
      </c>
      <c r="P9" s="90">
        <f>N9-O9</f>
        <v>0</v>
      </c>
      <c r="Q9" s="88">
        <v>0</v>
      </c>
      <c r="R9" s="89">
        <v>0</v>
      </c>
      <c r="S9" s="90">
        <f>Q9-R9</f>
        <v>0</v>
      </c>
      <c r="T9" s="88">
        <v>0</v>
      </c>
      <c r="U9" s="89">
        <v>0</v>
      </c>
      <c r="V9" s="90">
        <f>T9-U9</f>
        <v>0</v>
      </c>
      <c r="W9" s="88">
        <v>0</v>
      </c>
      <c r="X9" s="89">
        <v>0</v>
      </c>
      <c r="Y9" s="90">
        <f>W9-X9</f>
        <v>0</v>
      </c>
      <c r="Z9" s="88">
        <v>0</v>
      </c>
      <c r="AA9" s="89">
        <v>0</v>
      </c>
      <c r="AB9" s="90">
        <f t="shared" ref="AB9:AB26" si="0">Z9-AA9</f>
        <v>0</v>
      </c>
      <c r="AC9" s="88">
        <v>0</v>
      </c>
      <c r="AD9" s="89">
        <v>0</v>
      </c>
      <c r="AE9" s="90">
        <f>AC9-AD9</f>
        <v>0</v>
      </c>
      <c r="AF9" s="88">
        <v>0</v>
      </c>
      <c r="AG9" s="89">
        <v>0</v>
      </c>
      <c r="AH9" s="90">
        <f>AF9-AG9</f>
        <v>0</v>
      </c>
      <c r="AI9" s="91"/>
      <c r="AJ9" s="91"/>
      <c r="AK9" s="91"/>
    </row>
    <row r="10" spans="1:38" ht="18.75" customHeight="1" x14ac:dyDescent="0.2">
      <c r="A10" s="84"/>
      <c r="B10" s="92">
        <v>2120</v>
      </c>
      <c r="C10" s="100" t="s">
        <v>72</v>
      </c>
      <c r="D10" s="101"/>
      <c r="E10" s="93">
        <f t="shared" ref="E10:F26" si="1">H10+T10+W10+Z10+AC10++AF10</f>
        <v>681230</v>
      </c>
      <c r="F10" s="94">
        <f t="shared" si="1"/>
        <v>453013.6</v>
      </c>
      <c r="G10" s="121">
        <f>E10-F10</f>
        <v>228216.40000000002</v>
      </c>
      <c r="H10" s="93">
        <f>K10+N10+Q10</f>
        <v>681230</v>
      </c>
      <c r="I10" s="94">
        <f>L10+O10+R10</f>
        <v>453013.6</v>
      </c>
      <c r="J10" s="96">
        <f>H10-I10</f>
        <v>228216.40000000002</v>
      </c>
      <c r="K10" s="97">
        <v>681230</v>
      </c>
      <c r="L10" s="98">
        <v>453013.6</v>
      </c>
      <c r="M10" s="99">
        <f>K10-L10</f>
        <v>228216.40000000002</v>
      </c>
      <c r="N10" s="97">
        <v>0</v>
      </c>
      <c r="O10" s="98">
        <v>0</v>
      </c>
      <c r="P10" s="99">
        <f>N10-O10</f>
        <v>0</v>
      </c>
      <c r="Q10" s="97">
        <v>0</v>
      </c>
      <c r="R10" s="98">
        <v>0</v>
      </c>
      <c r="S10" s="99">
        <f>Q10-R10</f>
        <v>0</v>
      </c>
      <c r="T10" s="97">
        <v>0</v>
      </c>
      <c r="U10" s="98">
        <v>0</v>
      </c>
      <c r="V10" s="99">
        <f>T10-U10</f>
        <v>0</v>
      </c>
      <c r="W10" s="97">
        <v>0</v>
      </c>
      <c r="X10" s="98">
        <v>0</v>
      </c>
      <c r="Y10" s="99">
        <f>W10-X10</f>
        <v>0</v>
      </c>
      <c r="Z10" s="97">
        <v>0</v>
      </c>
      <c r="AA10" s="98">
        <v>0</v>
      </c>
      <c r="AB10" s="99">
        <f t="shared" si="0"/>
        <v>0</v>
      </c>
      <c r="AC10" s="97">
        <v>0</v>
      </c>
      <c r="AD10" s="98">
        <v>0</v>
      </c>
      <c r="AE10" s="99">
        <f>AC10-AD10</f>
        <v>0</v>
      </c>
      <c r="AF10" s="97">
        <v>0</v>
      </c>
      <c r="AG10" s="98">
        <v>0</v>
      </c>
      <c r="AH10" s="99">
        <f>AF10-AG10</f>
        <v>0</v>
      </c>
      <c r="AI10" s="91"/>
      <c r="AJ10" s="91"/>
      <c r="AK10" s="91"/>
    </row>
    <row r="11" spans="1:38" ht="18.75" customHeight="1" x14ac:dyDescent="0.2">
      <c r="A11" s="84"/>
      <c r="B11" s="92">
        <v>2210</v>
      </c>
      <c r="C11" s="100" t="s">
        <v>2</v>
      </c>
      <c r="D11" s="101"/>
      <c r="E11" s="93">
        <f t="shared" si="1"/>
        <v>49650</v>
      </c>
      <c r="F11" s="94">
        <f t="shared" si="1"/>
        <v>41272.550000000003</v>
      </c>
      <c r="G11" s="121">
        <f t="shared" ref="G11:G25" si="2">E11-F11</f>
        <v>8377.4499999999971</v>
      </c>
      <c r="H11" s="93">
        <f t="shared" ref="H11:I26" si="3">K11+N11+Q11</f>
        <v>42800</v>
      </c>
      <c r="I11" s="94">
        <f t="shared" si="3"/>
        <v>34422.550000000003</v>
      </c>
      <c r="J11" s="96">
        <f t="shared" ref="J11:J25" si="4">H11-I11</f>
        <v>8377.4499999999971</v>
      </c>
      <c r="K11" s="97">
        <f>69800-7000-5000-15000</f>
        <v>42800</v>
      </c>
      <c r="L11" s="98">
        <v>34422.550000000003</v>
      </c>
      <c r="M11" s="99">
        <f t="shared" ref="M11:M25" si="5">K11-L11</f>
        <v>8377.4499999999971</v>
      </c>
      <c r="N11" s="97">
        <v>0</v>
      </c>
      <c r="O11" s="98">
        <v>0</v>
      </c>
      <c r="P11" s="99">
        <f t="shared" ref="P11:P25" si="6">N11-O11</f>
        <v>0</v>
      </c>
      <c r="Q11" s="97">
        <v>0</v>
      </c>
      <c r="R11" s="98">
        <v>0</v>
      </c>
      <c r="S11" s="99">
        <f t="shared" ref="S11:S25" si="7">Q11-R11</f>
        <v>0</v>
      </c>
      <c r="T11" s="97">
        <v>0</v>
      </c>
      <c r="U11" s="98">
        <v>0</v>
      </c>
      <c r="V11" s="99">
        <f t="shared" ref="V11:V25" si="8">T11-U11</f>
        <v>0</v>
      </c>
      <c r="W11" s="97">
        <v>6850</v>
      </c>
      <c r="X11" s="98">
        <v>6850</v>
      </c>
      <c r="Y11" s="99">
        <f t="shared" ref="Y11:Y25" si="9">W11-X11</f>
        <v>0</v>
      </c>
      <c r="Z11" s="97">
        <v>0</v>
      </c>
      <c r="AA11" s="98">
        <v>0</v>
      </c>
      <c r="AB11" s="99">
        <f t="shared" si="0"/>
        <v>0</v>
      </c>
      <c r="AC11" s="97">
        <v>0</v>
      </c>
      <c r="AD11" s="98">
        <v>0</v>
      </c>
      <c r="AE11" s="99">
        <f t="shared" ref="AE11:AE25" si="10">AC11-AD11</f>
        <v>0</v>
      </c>
      <c r="AF11" s="97">
        <v>0</v>
      </c>
      <c r="AG11" s="98">
        <v>0</v>
      </c>
      <c r="AH11" s="99">
        <f t="shared" ref="AH11:AH25" si="11">AF11-AG11</f>
        <v>0</v>
      </c>
      <c r="AI11" s="91"/>
      <c r="AJ11" s="91"/>
      <c r="AK11" s="91"/>
    </row>
    <row r="12" spans="1:38" ht="18.75" customHeight="1" x14ac:dyDescent="0.2">
      <c r="A12" s="84"/>
      <c r="B12" s="92">
        <v>2220</v>
      </c>
      <c r="C12" s="100" t="s">
        <v>73</v>
      </c>
      <c r="D12" s="101"/>
      <c r="E12" s="93">
        <f t="shared" si="1"/>
        <v>1450</v>
      </c>
      <c r="F12" s="94">
        <f t="shared" si="1"/>
        <v>0</v>
      </c>
      <c r="G12" s="95">
        <f t="shared" si="2"/>
        <v>1450</v>
      </c>
      <c r="H12" s="93">
        <f>K12+N12+Q12</f>
        <v>1450</v>
      </c>
      <c r="I12" s="94">
        <f t="shared" si="3"/>
        <v>0</v>
      </c>
      <c r="J12" s="96">
        <f t="shared" si="4"/>
        <v>1450</v>
      </c>
      <c r="K12" s="97">
        <v>1450</v>
      </c>
      <c r="L12" s="98">
        <v>0</v>
      </c>
      <c r="M12" s="99">
        <f t="shared" si="5"/>
        <v>1450</v>
      </c>
      <c r="N12" s="97">
        <v>0</v>
      </c>
      <c r="O12" s="98">
        <v>0</v>
      </c>
      <c r="P12" s="99">
        <f t="shared" si="6"/>
        <v>0</v>
      </c>
      <c r="Q12" s="97">
        <v>0</v>
      </c>
      <c r="R12" s="98">
        <v>0</v>
      </c>
      <c r="S12" s="99">
        <f t="shared" si="7"/>
        <v>0</v>
      </c>
      <c r="T12" s="97">
        <v>0</v>
      </c>
      <c r="U12" s="98">
        <v>0</v>
      </c>
      <c r="V12" s="99">
        <f t="shared" si="8"/>
        <v>0</v>
      </c>
      <c r="W12" s="97">
        <v>0</v>
      </c>
      <c r="X12" s="98">
        <v>0</v>
      </c>
      <c r="Y12" s="99">
        <f t="shared" si="9"/>
        <v>0</v>
      </c>
      <c r="Z12" s="97">
        <v>0</v>
      </c>
      <c r="AA12" s="98">
        <v>0</v>
      </c>
      <c r="AB12" s="99">
        <f t="shared" si="0"/>
        <v>0</v>
      </c>
      <c r="AC12" s="97">
        <v>0</v>
      </c>
      <c r="AD12" s="98">
        <v>0</v>
      </c>
      <c r="AE12" s="99">
        <f t="shared" si="10"/>
        <v>0</v>
      </c>
      <c r="AF12" s="97">
        <v>0</v>
      </c>
      <c r="AG12" s="98">
        <v>0</v>
      </c>
      <c r="AH12" s="99">
        <f t="shared" si="11"/>
        <v>0</v>
      </c>
      <c r="AI12" s="91"/>
      <c r="AJ12" s="91"/>
      <c r="AK12" s="91"/>
    </row>
    <row r="13" spans="1:38" ht="18.75" customHeight="1" x14ac:dyDescent="0.2">
      <c r="A13" s="84"/>
      <c r="B13" s="92">
        <v>2230</v>
      </c>
      <c r="C13" s="100" t="s">
        <v>74</v>
      </c>
      <c r="D13" s="101"/>
      <c r="E13" s="93">
        <f t="shared" si="1"/>
        <v>416900</v>
      </c>
      <c r="F13" s="94">
        <f t="shared" si="1"/>
        <v>113326.9</v>
      </c>
      <c r="G13" s="121">
        <f t="shared" si="2"/>
        <v>303573.09999999998</v>
      </c>
      <c r="H13" s="93">
        <f t="shared" si="3"/>
        <v>363450</v>
      </c>
      <c r="I13" s="94">
        <f t="shared" si="3"/>
        <v>69399.13</v>
      </c>
      <c r="J13" s="96">
        <f t="shared" si="4"/>
        <v>294050.87</v>
      </c>
      <c r="K13" s="97">
        <v>363450</v>
      </c>
      <c r="L13" s="98">
        <v>69399.13</v>
      </c>
      <c r="M13" s="99">
        <f t="shared" si="5"/>
        <v>294050.87</v>
      </c>
      <c r="N13" s="97">
        <v>0</v>
      </c>
      <c r="O13" s="98">
        <v>0</v>
      </c>
      <c r="P13" s="99">
        <f t="shared" si="6"/>
        <v>0</v>
      </c>
      <c r="Q13" s="97">
        <v>0</v>
      </c>
      <c r="R13" s="98">
        <v>0</v>
      </c>
      <c r="S13" s="99">
        <f t="shared" si="7"/>
        <v>0</v>
      </c>
      <c r="T13" s="97">
        <v>53450</v>
      </c>
      <c r="U13" s="98">
        <v>43927.77</v>
      </c>
      <c r="V13" s="99">
        <f t="shared" si="8"/>
        <v>9522.2300000000032</v>
      </c>
      <c r="W13" s="97">
        <v>0</v>
      </c>
      <c r="X13" s="98">
        <v>0</v>
      </c>
      <c r="Y13" s="99">
        <f t="shared" si="9"/>
        <v>0</v>
      </c>
      <c r="Z13" s="97">
        <v>0</v>
      </c>
      <c r="AA13" s="98">
        <v>0</v>
      </c>
      <c r="AB13" s="99">
        <f t="shared" si="0"/>
        <v>0</v>
      </c>
      <c r="AC13" s="97">
        <v>0</v>
      </c>
      <c r="AD13" s="98">
        <v>0</v>
      </c>
      <c r="AE13" s="99">
        <f t="shared" si="10"/>
        <v>0</v>
      </c>
      <c r="AF13" s="97">
        <v>0</v>
      </c>
      <c r="AG13" s="98">
        <v>0</v>
      </c>
      <c r="AH13" s="99">
        <f t="shared" si="11"/>
        <v>0</v>
      </c>
      <c r="AI13" s="91"/>
      <c r="AJ13" s="91"/>
      <c r="AK13" s="91"/>
    </row>
    <row r="14" spans="1:38" ht="18.75" customHeight="1" x14ac:dyDescent="0.2">
      <c r="A14" s="84"/>
      <c r="B14" s="92">
        <v>2240</v>
      </c>
      <c r="C14" s="100" t="s">
        <v>25</v>
      </c>
      <c r="D14" s="101"/>
      <c r="E14" s="93">
        <f t="shared" si="1"/>
        <v>543120</v>
      </c>
      <c r="F14" s="94">
        <f t="shared" si="1"/>
        <v>537503.13</v>
      </c>
      <c r="G14" s="121">
        <f t="shared" si="2"/>
        <v>5616.8699999999953</v>
      </c>
      <c r="H14" s="93">
        <f t="shared" si="3"/>
        <v>543120</v>
      </c>
      <c r="I14" s="94">
        <f t="shared" si="3"/>
        <v>537503.13</v>
      </c>
      <c r="J14" s="96">
        <f t="shared" si="4"/>
        <v>5616.8699999999953</v>
      </c>
      <c r="K14" s="97">
        <f>275460+8660-7000-1000+3000-1000+265000</f>
        <v>543120</v>
      </c>
      <c r="L14" s="98">
        <v>537503.13</v>
      </c>
      <c r="M14" s="99">
        <f t="shared" si="5"/>
        <v>5616.8699999999953</v>
      </c>
      <c r="N14" s="97">
        <v>0</v>
      </c>
      <c r="O14" s="98">
        <v>0</v>
      </c>
      <c r="P14" s="99">
        <f t="shared" si="6"/>
        <v>0</v>
      </c>
      <c r="Q14" s="97">
        <v>0</v>
      </c>
      <c r="R14" s="98">
        <v>0</v>
      </c>
      <c r="S14" s="99">
        <f t="shared" si="7"/>
        <v>0</v>
      </c>
      <c r="T14" s="97">
        <v>0</v>
      </c>
      <c r="U14" s="98">
        <v>0</v>
      </c>
      <c r="V14" s="99">
        <f t="shared" si="8"/>
        <v>0</v>
      </c>
      <c r="W14" s="97">
        <v>0</v>
      </c>
      <c r="X14" s="98">
        <v>0</v>
      </c>
      <c r="Y14" s="99">
        <f t="shared" si="9"/>
        <v>0</v>
      </c>
      <c r="Z14" s="97">
        <v>0</v>
      </c>
      <c r="AA14" s="98">
        <v>0</v>
      </c>
      <c r="AB14" s="99">
        <f t="shared" si="0"/>
        <v>0</v>
      </c>
      <c r="AC14" s="97">
        <v>0</v>
      </c>
      <c r="AD14" s="98">
        <v>0</v>
      </c>
      <c r="AE14" s="99">
        <f t="shared" si="10"/>
        <v>0</v>
      </c>
      <c r="AF14" s="97">
        <v>0</v>
      </c>
      <c r="AG14" s="98">
        <v>0</v>
      </c>
      <c r="AH14" s="99">
        <f t="shared" si="11"/>
        <v>0</v>
      </c>
      <c r="AI14" s="91"/>
      <c r="AJ14" s="91"/>
      <c r="AK14" s="91"/>
    </row>
    <row r="15" spans="1:38" ht="18.75" customHeight="1" x14ac:dyDescent="0.2">
      <c r="A15" s="84"/>
      <c r="B15" s="92">
        <v>2250</v>
      </c>
      <c r="C15" s="100" t="s">
        <v>75</v>
      </c>
      <c r="D15" s="101"/>
      <c r="E15" s="93">
        <f t="shared" si="1"/>
        <v>6180</v>
      </c>
      <c r="F15" s="94">
        <f t="shared" si="1"/>
        <v>3556.2</v>
      </c>
      <c r="G15" s="121">
        <f t="shared" si="2"/>
        <v>2623.8</v>
      </c>
      <c r="H15" s="93">
        <f t="shared" si="3"/>
        <v>6180</v>
      </c>
      <c r="I15" s="94">
        <f t="shared" si="3"/>
        <v>3556.2</v>
      </c>
      <c r="J15" s="96">
        <f t="shared" si="4"/>
        <v>2623.8</v>
      </c>
      <c r="K15" s="97">
        <f>3180+1000+2000</f>
        <v>6180</v>
      </c>
      <c r="L15" s="98">
        <v>3556.2</v>
      </c>
      <c r="M15" s="99">
        <f t="shared" si="5"/>
        <v>2623.8</v>
      </c>
      <c r="N15" s="97">
        <v>0</v>
      </c>
      <c r="O15" s="98">
        <v>0</v>
      </c>
      <c r="P15" s="99">
        <f t="shared" si="6"/>
        <v>0</v>
      </c>
      <c r="Q15" s="97">
        <v>0</v>
      </c>
      <c r="R15" s="98">
        <v>0</v>
      </c>
      <c r="S15" s="99">
        <f t="shared" si="7"/>
        <v>0</v>
      </c>
      <c r="T15" s="97">
        <v>0</v>
      </c>
      <c r="U15" s="98">
        <v>0</v>
      </c>
      <c r="V15" s="99">
        <f t="shared" si="8"/>
        <v>0</v>
      </c>
      <c r="W15" s="97">
        <v>0</v>
      </c>
      <c r="X15" s="98">
        <v>0</v>
      </c>
      <c r="Y15" s="99">
        <f t="shared" si="9"/>
        <v>0</v>
      </c>
      <c r="Z15" s="97">
        <v>0</v>
      </c>
      <c r="AA15" s="98">
        <v>0</v>
      </c>
      <c r="AB15" s="99">
        <f t="shared" si="0"/>
        <v>0</v>
      </c>
      <c r="AC15" s="97">
        <v>0</v>
      </c>
      <c r="AD15" s="98">
        <v>0</v>
      </c>
      <c r="AE15" s="99">
        <f t="shared" si="10"/>
        <v>0</v>
      </c>
      <c r="AF15" s="97">
        <v>0</v>
      </c>
      <c r="AG15" s="98">
        <v>0</v>
      </c>
      <c r="AH15" s="99">
        <f t="shared" si="11"/>
        <v>0</v>
      </c>
      <c r="AI15" s="91"/>
      <c r="AJ15" s="91"/>
      <c r="AK15" s="91"/>
    </row>
    <row r="16" spans="1:38" ht="18.75" customHeight="1" x14ac:dyDescent="0.2">
      <c r="A16" s="84"/>
      <c r="B16" s="92">
        <v>2271</v>
      </c>
      <c r="C16" s="100" t="s">
        <v>76</v>
      </c>
      <c r="D16" s="101"/>
      <c r="E16" s="93">
        <f t="shared" si="1"/>
        <v>625700</v>
      </c>
      <c r="F16" s="94">
        <f t="shared" si="1"/>
        <v>268862.51</v>
      </c>
      <c r="G16" s="121">
        <f t="shared" si="2"/>
        <v>356837.49</v>
      </c>
      <c r="H16" s="93">
        <f t="shared" si="3"/>
        <v>625700</v>
      </c>
      <c r="I16" s="94">
        <f t="shared" si="3"/>
        <v>268862.51</v>
      </c>
      <c r="J16" s="96">
        <f t="shared" si="4"/>
        <v>356837.49</v>
      </c>
      <c r="K16" s="97">
        <v>625700</v>
      </c>
      <c r="L16" s="98">
        <v>268862.51</v>
      </c>
      <c r="M16" s="99">
        <f t="shared" si="5"/>
        <v>356837.49</v>
      </c>
      <c r="N16" s="97">
        <v>0</v>
      </c>
      <c r="O16" s="98">
        <v>0</v>
      </c>
      <c r="P16" s="99">
        <f t="shared" si="6"/>
        <v>0</v>
      </c>
      <c r="Q16" s="97">
        <v>0</v>
      </c>
      <c r="R16" s="98">
        <v>0</v>
      </c>
      <c r="S16" s="99">
        <f t="shared" si="7"/>
        <v>0</v>
      </c>
      <c r="T16" s="97">
        <v>0</v>
      </c>
      <c r="U16" s="98">
        <v>0</v>
      </c>
      <c r="V16" s="99">
        <f t="shared" si="8"/>
        <v>0</v>
      </c>
      <c r="W16" s="97">
        <v>0</v>
      </c>
      <c r="X16" s="98">
        <v>0</v>
      </c>
      <c r="Y16" s="99">
        <f t="shared" si="9"/>
        <v>0</v>
      </c>
      <c r="Z16" s="97">
        <v>0</v>
      </c>
      <c r="AA16" s="98">
        <v>0</v>
      </c>
      <c r="AB16" s="99">
        <f t="shared" si="0"/>
        <v>0</v>
      </c>
      <c r="AC16" s="97">
        <v>0</v>
      </c>
      <c r="AD16" s="98">
        <v>0</v>
      </c>
      <c r="AE16" s="99">
        <f t="shared" si="10"/>
        <v>0</v>
      </c>
      <c r="AF16" s="97">
        <v>0</v>
      </c>
      <c r="AG16" s="98">
        <v>0</v>
      </c>
      <c r="AH16" s="99">
        <f t="shared" si="11"/>
        <v>0</v>
      </c>
      <c r="AI16" s="91"/>
      <c r="AJ16" s="91"/>
      <c r="AK16" s="91"/>
    </row>
    <row r="17" spans="1:37" ht="18.75" customHeight="1" x14ac:dyDescent="0.2">
      <c r="A17" s="84"/>
      <c r="B17" s="92">
        <v>2272</v>
      </c>
      <c r="C17" s="100" t="s">
        <v>77</v>
      </c>
      <c r="D17" s="101"/>
      <c r="E17" s="93">
        <f t="shared" si="1"/>
        <v>50700</v>
      </c>
      <c r="F17" s="94">
        <f t="shared" si="1"/>
        <v>5886.2</v>
      </c>
      <c r="G17" s="121">
        <f t="shared" si="2"/>
        <v>44813.8</v>
      </c>
      <c r="H17" s="93">
        <f t="shared" si="3"/>
        <v>50700</v>
      </c>
      <c r="I17" s="94">
        <f t="shared" si="3"/>
        <v>5886.2</v>
      </c>
      <c r="J17" s="96">
        <f t="shared" si="4"/>
        <v>44813.8</v>
      </c>
      <c r="K17" s="97">
        <v>50700</v>
      </c>
      <c r="L17" s="98">
        <v>5886.2</v>
      </c>
      <c r="M17" s="99">
        <f t="shared" si="5"/>
        <v>44813.8</v>
      </c>
      <c r="N17" s="97">
        <v>0</v>
      </c>
      <c r="O17" s="98">
        <v>0</v>
      </c>
      <c r="P17" s="99">
        <f t="shared" si="6"/>
        <v>0</v>
      </c>
      <c r="Q17" s="97">
        <v>0</v>
      </c>
      <c r="R17" s="98">
        <v>0</v>
      </c>
      <c r="S17" s="99">
        <f t="shared" si="7"/>
        <v>0</v>
      </c>
      <c r="T17" s="97">
        <v>0</v>
      </c>
      <c r="U17" s="98">
        <v>0</v>
      </c>
      <c r="V17" s="99">
        <f t="shared" si="8"/>
        <v>0</v>
      </c>
      <c r="W17" s="97">
        <v>0</v>
      </c>
      <c r="X17" s="98">
        <v>0</v>
      </c>
      <c r="Y17" s="99">
        <f t="shared" si="9"/>
        <v>0</v>
      </c>
      <c r="Z17" s="97">
        <v>0</v>
      </c>
      <c r="AA17" s="98">
        <v>0</v>
      </c>
      <c r="AB17" s="99">
        <f t="shared" si="0"/>
        <v>0</v>
      </c>
      <c r="AC17" s="97">
        <v>0</v>
      </c>
      <c r="AD17" s="98">
        <v>0</v>
      </c>
      <c r="AE17" s="99">
        <f t="shared" si="10"/>
        <v>0</v>
      </c>
      <c r="AF17" s="97">
        <v>0</v>
      </c>
      <c r="AG17" s="98">
        <v>0</v>
      </c>
      <c r="AH17" s="99">
        <f t="shared" si="11"/>
        <v>0</v>
      </c>
      <c r="AI17" s="91"/>
      <c r="AJ17" s="91"/>
      <c r="AK17" s="91"/>
    </row>
    <row r="18" spans="1:37" ht="18.75" customHeight="1" x14ac:dyDescent="0.2">
      <c r="A18" s="84"/>
      <c r="B18" s="92">
        <v>2273</v>
      </c>
      <c r="C18" s="100" t="s">
        <v>78</v>
      </c>
      <c r="D18" s="101"/>
      <c r="E18" s="93">
        <f t="shared" si="1"/>
        <v>92550</v>
      </c>
      <c r="F18" s="94">
        <f t="shared" si="1"/>
        <v>11129.5</v>
      </c>
      <c r="G18" s="121">
        <f t="shared" si="2"/>
        <v>81420.5</v>
      </c>
      <c r="H18" s="93">
        <f t="shared" si="3"/>
        <v>92550</v>
      </c>
      <c r="I18" s="94">
        <f t="shared" si="3"/>
        <v>11129.5</v>
      </c>
      <c r="J18" s="96">
        <f t="shared" si="4"/>
        <v>81420.5</v>
      </c>
      <c r="K18" s="97">
        <f>111500-18950</f>
        <v>92550</v>
      </c>
      <c r="L18" s="98">
        <v>11129.5</v>
      </c>
      <c r="M18" s="99">
        <f t="shared" si="5"/>
        <v>81420.5</v>
      </c>
      <c r="N18" s="97">
        <v>0</v>
      </c>
      <c r="O18" s="98">
        <v>0</v>
      </c>
      <c r="P18" s="99">
        <f t="shared" si="6"/>
        <v>0</v>
      </c>
      <c r="Q18" s="97">
        <v>0</v>
      </c>
      <c r="R18" s="98">
        <v>0</v>
      </c>
      <c r="S18" s="99">
        <f t="shared" si="7"/>
        <v>0</v>
      </c>
      <c r="T18" s="97">
        <v>0</v>
      </c>
      <c r="U18" s="98">
        <v>0</v>
      </c>
      <c r="V18" s="99">
        <f t="shared" si="8"/>
        <v>0</v>
      </c>
      <c r="W18" s="97">
        <v>0</v>
      </c>
      <c r="X18" s="98">
        <v>0</v>
      </c>
      <c r="Y18" s="99">
        <f t="shared" si="9"/>
        <v>0</v>
      </c>
      <c r="Z18" s="97">
        <v>0</v>
      </c>
      <c r="AA18" s="98">
        <v>0</v>
      </c>
      <c r="AB18" s="99">
        <f t="shared" si="0"/>
        <v>0</v>
      </c>
      <c r="AC18" s="97">
        <v>0</v>
      </c>
      <c r="AD18" s="98">
        <v>0</v>
      </c>
      <c r="AE18" s="99">
        <f t="shared" si="10"/>
        <v>0</v>
      </c>
      <c r="AF18" s="97">
        <v>0</v>
      </c>
      <c r="AG18" s="98">
        <v>0</v>
      </c>
      <c r="AH18" s="99">
        <f t="shared" si="11"/>
        <v>0</v>
      </c>
      <c r="AI18" s="91"/>
      <c r="AJ18" s="91"/>
      <c r="AK18" s="91"/>
    </row>
    <row r="19" spans="1:37" ht="18.75" customHeight="1" x14ac:dyDescent="0.2">
      <c r="A19" s="84"/>
      <c r="B19" s="92">
        <v>2274</v>
      </c>
      <c r="C19" s="100" t="s">
        <v>79</v>
      </c>
      <c r="D19" s="101"/>
      <c r="E19" s="93">
        <f t="shared" si="1"/>
        <v>0</v>
      </c>
      <c r="F19" s="94">
        <f t="shared" si="1"/>
        <v>0</v>
      </c>
      <c r="G19" s="121">
        <f t="shared" si="2"/>
        <v>0</v>
      </c>
      <c r="H19" s="93">
        <f t="shared" si="3"/>
        <v>0</v>
      </c>
      <c r="I19" s="94">
        <f t="shared" si="3"/>
        <v>0</v>
      </c>
      <c r="J19" s="96">
        <f t="shared" si="4"/>
        <v>0</v>
      </c>
      <c r="K19" s="97">
        <v>0</v>
      </c>
      <c r="L19" s="98">
        <v>0</v>
      </c>
      <c r="M19" s="99">
        <f t="shared" si="5"/>
        <v>0</v>
      </c>
      <c r="N19" s="97">
        <v>0</v>
      </c>
      <c r="O19" s="98">
        <v>0</v>
      </c>
      <c r="P19" s="99">
        <f t="shared" si="6"/>
        <v>0</v>
      </c>
      <c r="Q19" s="97">
        <v>0</v>
      </c>
      <c r="R19" s="98">
        <v>0</v>
      </c>
      <c r="S19" s="99">
        <f t="shared" si="7"/>
        <v>0</v>
      </c>
      <c r="T19" s="97">
        <v>0</v>
      </c>
      <c r="U19" s="98">
        <v>0</v>
      </c>
      <c r="V19" s="99">
        <f t="shared" si="8"/>
        <v>0</v>
      </c>
      <c r="W19" s="97">
        <v>0</v>
      </c>
      <c r="X19" s="98">
        <v>0</v>
      </c>
      <c r="Y19" s="99">
        <f t="shared" si="9"/>
        <v>0</v>
      </c>
      <c r="Z19" s="97">
        <v>0</v>
      </c>
      <c r="AA19" s="98">
        <v>0</v>
      </c>
      <c r="AB19" s="99">
        <f t="shared" si="0"/>
        <v>0</v>
      </c>
      <c r="AC19" s="97">
        <v>0</v>
      </c>
      <c r="AD19" s="98">
        <v>0</v>
      </c>
      <c r="AE19" s="99">
        <f t="shared" si="10"/>
        <v>0</v>
      </c>
      <c r="AF19" s="97">
        <v>0</v>
      </c>
      <c r="AG19" s="98">
        <v>0</v>
      </c>
      <c r="AH19" s="99">
        <f t="shared" si="11"/>
        <v>0</v>
      </c>
      <c r="AI19" s="91"/>
      <c r="AJ19" s="91"/>
      <c r="AK19" s="91"/>
    </row>
    <row r="20" spans="1:37" ht="18.75" customHeight="1" x14ac:dyDescent="0.2">
      <c r="A20" s="84"/>
      <c r="B20" s="92">
        <v>2275</v>
      </c>
      <c r="C20" s="100" t="s">
        <v>80</v>
      </c>
      <c r="D20" s="101"/>
      <c r="E20" s="93">
        <f t="shared" si="1"/>
        <v>5000</v>
      </c>
      <c r="F20" s="94">
        <f t="shared" si="1"/>
        <v>3137.4</v>
      </c>
      <c r="G20" s="121">
        <f t="shared" si="2"/>
        <v>1862.6</v>
      </c>
      <c r="H20" s="93">
        <f t="shared" si="3"/>
        <v>5000</v>
      </c>
      <c r="I20" s="94">
        <f t="shared" si="3"/>
        <v>3137.4</v>
      </c>
      <c r="J20" s="96">
        <f t="shared" si="4"/>
        <v>1862.6</v>
      </c>
      <c r="K20" s="97">
        <v>5000</v>
      </c>
      <c r="L20" s="98">
        <v>3137.4</v>
      </c>
      <c r="M20" s="99">
        <f t="shared" si="5"/>
        <v>1862.6</v>
      </c>
      <c r="N20" s="97">
        <v>0</v>
      </c>
      <c r="O20" s="98">
        <v>0</v>
      </c>
      <c r="P20" s="99">
        <f t="shared" si="6"/>
        <v>0</v>
      </c>
      <c r="Q20" s="97">
        <v>0</v>
      </c>
      <c r="R20" s="98">
        <v>0</v>
      </c>
      <c r="S20" s="99">
        <f t="shared" si="7"/>
        <v>0</v>
      </c>
      <c r="T20" s="97">
        <v>0</v>
      </c>
      <c r="U20" s="98">
        <v>0</v>
      </c>
      <c r="V20" s="99">
        <f t="shared" si="8"/>
        <v>0</v>
      </c>
      <c r="W20" s="97">
        <v>0</v>
      </c>
      <c r="X20" s="98">
        <v>0</v>
      </c>
      <c r="Y20" s="99">
        <f t="shared" si="9"/>
        <v>0</v>
      </c>
      <c r="Z20" s="97">
        <v>0</v>
      </c>
      <c r="AA20" s="98">
        <v>0</v>
      </c>
      <c r="AB20" s="99">
        <f t="shared" si="0"/>
        <v>0</v>
      </c>
      <c r="AC20" s="97">
        <v>0</v>
      </c>
      <c r="AD20" s="98">
        <v>0</v>
      </c>
      <c r="AE20" s="99">
        <f t="shared" si="10"/>
        <v>0</v>
      </c>
      <c r="AF20" s="97">
        <v>0</v>
      </c>
      <c r="AG20" s="98">
        <v>0</v>
      </c>
      <c r="AH20" s="99">
        <f t="shared" si="11"/>
        <v>0</v>
      </c>
      <c r="AI20" s="91"/>
      <c r="AJ20" s="91"/>
      <c r="AK20" s="91"/>
    </row>
    <row r="21" spans="1:37" ht="18.75" customHeight="1" x14ac:dyDescent="0.2">
      <c r="A21" s="84"/>
      <c r="B21" s="92">
        <v>2282</v>
      </c>
      <c r="C21" s="122" t="s">
        <v>81</v>
      </c>
      <c r="D21" s="122"/>
      <c r="E21" s="93">
        <f t="shared" si="1"/>
        <v>1430</v>
      </c>
      <c r="F21" s="94">
        <f t="shared" si="1"/>
        <v>1280</v>
      </c>
      <c r="G21" s="121">
        <f t="shared" si="2"/>
        <v>150</v>
      </c>
      <c r="H21" s="93">
        <f t="shared" si="3"/>
        <v>1430</v>
      </c>
      <c r="I21" s="94">
        <f t="shared" si="3"/>
        <v>1280</v>
      </c>
      <c r="J21" s="96">
        <f t="shared" si="4"/>
        <v>150</v>
      </c>
      <c r="K21" s="97">
        <f>1400-550+530+50</f>
        <v>1430</v>
      </c>
      <c r="L21" s="98">
        <v>1280</v>
      </c>
      <c r="M21" s="99">
        <f t="shared" si="5"/>
        <v>150</v>
      </c>
      <c r="N21" s="97">
        <v>0</v>
      </c>
      <c r="O21" s="98">
        <v>0</v>
      </c>
      <c r="P21" s="99">
        <f t="shared" si="6"/>
        <v>0</v>
      </c>
      <c r="Q21" s="97">
        <v>0</v>
      </c>
      <c r="R21" s="98">
        <v>0</v>
      </c>
      <c r="S21" s="99">
        <f t="shared" si="7"/>
        <v>0</v>
      </c>
      <c r="T21" s="97">
        <v>0</v>
      </c>
      <c r="U21" s="98">
        <v>0</v>
      </c>
      <c r="V21" s="99">
        <f t="shared" si="8"/>
        <v>0</v>
      </c>
      <c r="W21" s="97">
        <v>0</v>
      </c>
      <c r="X21" s="98">
        <v>0</v>
      </c>
      <c r="Y21" s="99">
        <f t="shared" si="9"/>
        <v>0</v>
      </c>
      <c r="Z21" s="97">
        <v>0</v>
      </c>
      <c r="AA21" s="98">
        <v>0</v>
      </c>
      <c r="AB21" s="99">
        <f t="shared" si="0"/>
        <v>0</v>
      </c>
      <c r="AC21" s="97">
        <v>0</v>
      </c>
      <c r="AD21" s="98">
        <v>0</v>
      </c>
      <c r="AE21" s="99">
        <f t="shared" si="10"/>
        <v>0</v>
      </c>
      <c r="AF21" s="97">
        <v>0</v>
      </c>
      <c r="AG21" s="98">
        <v>0</v>
      </c>
      <c r="AH21" s="99">
        <f t="shared" si="11"/>
        <v>0</v>
      </c>
      <c r="AI21" s="91"/>
      <c r="AJ21" s="91"/>
      <c r="AK21" s="91"/>
    </row>
    <row r="22" spans="1:37" ht="18.75" customHeight="1" x14ac:dyDescent="0.2">
      <c r="A22" s="84"/>
      <c r="B22" s="92">
        <v>2730</v>
      </c>
      <c r="C22" s="100" t="s">
        <v>82</v>
      </c>
      <c r="D22" s="101"/>
      <c r="E22" s="93">
        <f t="shared" si="1"/>
        <v>0</v>
      </c>
      <c r="F22" s="94">
        <f t="shared" si="1"/>
        <v>0</v>
      </c>
      <c r="G22" s="121">
        <f t="shared" si="2"/>
        <v>0</v>
      </c>
      <c r="H22" s="93">
        <f t="shared" si="3"/>
        <v>0</v>
      </c>
      <c r="I22" s="94">
        <f t="shared" si="3"/>
        <v>0</v>
      </c>
      <c r="J22" s="96">
        <f t="shared" si="4"/>
        <v>0</v>
      </c>
      <c r="K22" s="97">
        <v>0</v>
      </c>
      <c r="L22" s="98">
        <v>0</v>
      </c>
      <c r="M22" s="99">
        <f t="shared" si="5"/>
        <v>0</v>
      </c>
      <c r="N22" s="97">
        <v>0</v>
      </c>
      <c r="O22" s="98">
        <v>0</v>
      </c>
      <c r="P22" s="99">
        <f t="shared" si="6"/>
        <v>0</v>
      </c>
      <c r="Q22" s="97">
        <v>0</v>
      </c>
      <c r="R22" s="98">
        <v>0</v>
      </c>
      <c r="S22" s="99">
        <f t="shared" si="7"/>
        <v>0</v>
      </c>
      <c r="T22" s="97">
        <v>0</v>
      </c>
      <c r="U22" s="98">
        <v>0</v>
      </c>
      <c r="V22" s="99">
        <f t="shared" si="8"/>
        <v>0</v>
      </c>
      <c r="W22" s="97">
        <v>0</v>
      </c>
      <c r="X22" s="98">
        <v>0</v>
      </c>
      <c r="Y22" s="99">
        <f t="shared" si="9"/>
        <v>0</v>
      </c>
      <c r="Z22" s="97">
        <v>0</v>
      </c>
      <c r="AA22" s="98">
        <v>0</v>
      </c>
      <c r="AB22" s="99">
        <f t="shared" si="0"/>
        <v>0</v>
      </c>
      <c r="AC22" s="97">
        <v>0</v>
      </c>
      <c r="AD22" s="98">
        <v>0</v>
      </c>
      <c r="AE22" s="99">
        <f t="shared" si="10"/>
        <v>0</v>
      </c>
      <c r="AF22" s="97">
        <v>0</v>
      </c>
      <c r="AG22" s="98">
        <v>0</v>
      </c>
      <c r="AH22" s="99">
        <f t="shared" si="11"/>
        <v>0</v>
      </c>
      <c r="AI22" s="91"/>
      <c r="AJ22" s="91"/>
      <c r="AK22" s="91"/>
    </row>
    <row r="23" spans="1:37" ht="18.75" customHeight="1" x14ac:dyDescent="0.2">
      <c r="A23" s="84"/>
      <c r="B23" s="92">
        <v>2800</v>
      </c>
      <c r="C23" s="100" t="s">
        <v>83</v>
      </c>
      <c r="D23" s="101"/>
      <c r="E23" s="93">
        <f t="shared" si="1"/>
        <v>533.34</v>
      </c>
      <c r="F23" s="94">
        <f t="shared" si="1"/>
        <v>533.34</v>
      </c>
      <c r="G23" s="121">
        <f t="shared" si="2"/>
        <v>0</v>
      </c>
      <c r="H23" s="93">
        <f t="shared" si="3"/>
        <v>533.34</v>
      </c>
      <c r="I23" s="94">
        <f t="shared" si="3"/>
        <v>533.34</v>
      </c>
      <c r="J23" s="96">
        <f t="shared" si="4"/>
        <v>0</v>
      </c>
      <c r="K23" s="97">
        <f>50+550-66.66</f>
        <v>533.34</v>
      </c>
      <c r="L23" s="98">
        <v>533.34</v>
      </c>
      <c r="M23" s="99">
        <f t="shared" si="5"/>
        <v>0</v>
      </c>
      <c r="N23" s="97">
        <v>0</v>
      </c>
      <c r="O23" s="98">
        <v>0</v>
      </c>
      <c r="P23" s="99">
        <f t="shared" si="6"/>
        <v>0</v>
      </c>
      <c r="Q23" s="97">
        <v>0</v>
      </c>
      <c r="R23" s="98">
        <v>0</v>
      </c>
      <c r="S23" s="99">
        <f t="shared" si="7"/>
        <v>0</v>
      </c>
      <c r="T23" s="97">
        <v>0</v>
      </c>
      <c r="U23" s="98">
        <v>0</v>
      </c>
      <c r="V23" s="99">
        <f t="shared" si="8"/>
        <v>0</v>
      </c>
      <c r="W23" s="97">
        <v>0</v>
      </c>
      <c r="X23" s="98">
        <v>0</v>
      </c>
      <c r="Y23" s="99">
        <f t="shared" si="9"/>
        <v>0</v>
      </c>
      <c r="Z23" s="97">
        <v>0</v>
      </c>
      <c r="AA23" s="98">
        <v>0</v>
      </c>
      <c r="AB23" s="99">
        <f t="shared" si="0"/>
        <v>0</v>
      </c>
      <c r="AC23" s="97">
        <v>0</v>
      </c>
      <c r="AD23" s="98">
        <v>0</v>
      </c>
      <c r="AE23" s="99">
        <f t="shared" si="10"/>
        <v>0</v>
      </c>
      <c r="AF23" s="97">
        <v>0</v>
      </c>
      <c r="AG23" s="98">
        <v>0</v>
      </c>
      <c r="AH23" s="99">
        <f t="shared" si="11"/>
        <v>0</v>
      </c>
      <c r="AI23" s="91"/>
      <c r="AJ23" s="91"/>
      <c r="AK23" s="91"/>
    </row>
    <row r="24" spans="1:37" ht="18.75" customHeight="1" x14ac:dyDescent="0.2">
      <c r="A24" s="84"/>
      <c r="B24" s="92">
        <v>3110</v>
      </c>
      <c r="C24" s="100" t="s">
        <v>84</v>
      </c>
      <c r="D24" s="101"/>
      <c r="E24" s="93">
        <f t="shared" si="1"/>
        <v>571000</v>
      </c>
      <c r="F24" s="94">
        <f t="shared" si="1"/>
        <v>551000</v>
      </c>
      <c r="G24" s="121">
        <f t="shared" si="2"/>
        <v>20000</v>
      </c>
      <c r="H24" s="93">
        <f t="shared" si="3"/>
        <v>0</v>
      </c>
      <c r="I24" s="94">
        <f t="shared" si="3"/>
        <v>0</v>
      </c>
      <c r="J24" s="96">
        <f t="shared" si="4"/>
        <v>0</v>
      </c>
      <c r="K24" s="97">
        <v>0</v>
      </c>
      <c r="L24" s="98">
        <v>0</v>
      </c>
      <c r="M24" s="99">
        <f t="shared" si="5"/>
        <v>0</v>
      </c>
      <c r="N24" s="97">
        <v>0</v>
      </c>
      <c r="O24" s="98">
        <v>0</v>
      </c>
      <c r="P24" s="99">
        <f t="shared" si="6"/>
        <v>0</v>
      </c>
      <c r="Q24" s="97">
        <v>0</v>
      </c>
      <c r="R24" s="98">
        <v>0</v>
      </c>
      <c r="S24" s="99">
        <f t="shared" si="7"/>
        <v>0</v>
      </c>
      <c r="T24" s="97">
        <v>0</v>
      </c>
      <c r="U24" s="98">
        <v>0</v>
      </c>
      <c r="V24" s="99">
        <f t="shared" si="8"/>
        <v>0</v>
      </c>
      <c r="W24" s="97">
        <v>551000</v>
      </c>
      <c r="X24" s="98">
        <v>551000</v>
      </c>
      <c r="Y24" s="99">
        <f t="shared" si="9"/>
        <v>0</v>
      </c>
      <c r="Z24" s="97">
        <v>20000</v>
      </c>
      <c r="AA24" s="98">
        <v>0</v>
      </c>
      <c r="AB24" s="99">
        <f t="shared" si="0"/>
        <v>20000</v>
      </c>
      <c r="AC24" s="97">
        <v>0</v>
      </c>
      <c r="AD24" s="98">
        <v>0</v>
      </c>
      <c r="AE24" s="99">
        <f t="shared" si="10"/>
        <v>0</v>
      </c>
      <c r="AF24" s="97">
        <v>0</v>
      </c>
      <c r="AG24" s="98">
        <v>0</v>
      </c>
      <c r="AH24" s="99">
        <f t="shared" si="11"/>
        <v>0</v>
      </c>
      <c r="AI24" s="91"/>
      <c r="AJ24" s="91"/>
      <c r="AK24" s="91"/>
    </row>
    <row r="25" spans="1:37" ht="18.75" customHeight="1" x14ac:dyDescent="0.2">
      <c r="A25" s="84"/>
      <c r="B25" s="102">
        <v>3132</v>
      </c>
      <c r="C25" s="123" t="s">
        <v>85</v>
      </c>
      <c r="D25" s="124"/>
      <c r="E25" s="93">
        <f t="shared" si="1"/>
        <v>0</v>
      </c>
      <c r="F25" s="94">
        <f t="shared" si="1"/>
        <v>0</v>
      </c>
      <c r="G25" s="121">
        <f t="shared" si="2"/>
        <v>0</v>
      </c>
      <c r="H25" s="93">
        <f t="shared" si="3"/>
        <v>0</v>
      </c>
      <c r="I25" s="94">
        <f t="shared" si="3"/>
        <v>0</v>
      </c>
      <c r="J25" s="96">
        <f t="shared" si="4"/>
        <v>0</v>
      </c>
      <c r="K25" s="97">
        <v>0</v>
      </c>
      <c r="L25" s="98">
        <v>0</v>
      </c>
      <c r="M25" s="99">
        <f t="shared" si="5"/>
        <v>0</v>
      </c>
      <c r="N25" s="97">
        <v>0</v>
      </c>
      <c r="O25" s="98">
        <v>0</v>
      </c>
      <c r="P25" s="99">
        <f t="shared" si="6"/>
        <v>0</v>
      </c>
      <c r="Q25" s="97">
        <v>0</v>
      </c>
      <c r="R25" s="98">
        <v>0</v>
      </c>
      <c r="S25" s="99">
        <f t="shared" si="7"/>
        <v>0</v>
      </c>
      <c r="T25" s="97">
        <v>0</v>
      </c>
      <c r="U25" s="98">
        <v>0</v>
      </c>
      <c r="V25" s="99">
        <f t="shared" si="8"/>
        <v>0</v>
      </c>
      <c r="W25" s="97">
        <v>0</v>
      </c>
      <c r="X25" s="98">
        <v>0</v>
      </c>
      <c r="Y25" s="99">
        <f t="shared" si="9"/>
        <v>0</v>
      </c>
      <c r="Z25" s="97">
        <v>0</v>
      </c>
      <c r="AA25" s="98">
        <v>0</v>
      </c>
      <c r="AB25" s="99">
        <f t="shared" si="0"/>
        <v>0</v>
      </c>
      <c r="AC25" s="97">
        <v>0</v>
      </c>
      <c r="AD25" s="98">
        <v>0</v>
      </c>
      <c r="AE25" s="99">
        <f t="shared" si="10"/>
        <v>0</v>
      </c>
      <c r="AF25" s="97">
        <v>0</v>
      </c>
      <c r="AG25" s="98">
        <v>0</v>
      </c>
      <c r="AH25" s="99">
        <f t="shared" si="11"/>
        <v>0</v>
      </c>
      <c r="AI25" s="91"/>
      <c r="AJ25" s="91"/>
      <c r="AK25" s="91"/>
    </row>
    <row r="26" spans="1:37" ht="18.75" customHeight="1" thickBot="1" x14ac:dyDescent="0.25">
      <c r="A26" s="84"/>
      <c r="B26" s="102">
        <v>3142</v>
      </c>
      <c r="C26" s="125" t="s">
        <v>86</v>
      </c>
      <c r="D26" s="125"/>
      <c r="E26" s="103">
        <f t="shared" si="1"/>
        <v>0</v>
      </c>
      <c r="F26" s="104">
        <f t="shared" si="1"/>
        <v>0</v>
      </c>
      <c r="G26" s="126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106">
        <v>0</v>
      </c>
      <c r="AG26" s="98">
        <v>0</v>
      </c>
      <c r="AH26" s="107">
        <f>AF26-AG26</f>
        <v>0</v>
      </c>
      <c r="AI26" s="91"/>
      <c r="AJ26" s="91"/>
      <c r="AK26" s="91"/>
    </row>
    <row r="27" spans="1:37" ht="18.75" customHeight="1" thickBot="1" x14ac:dyDescent="0.25">
      <c r="A27" s="108" t="s">
        <v>88</v>
      </c>
      <c r="B27" s="109"/>
      <c r="C27" s="109"/>
      <c r="D27" s="109"/>
      <c r="E27" s="127">
        <f t="shared" ref="E27:U27" si="12">SUM(E9:E26)</f>
        <v>6141943.3399999999</v>
      </c>
      <c r="F27" s="112">
        <f t="shared" si="12"/>
        <v>3890364.9499999997</v>
      </c>
      <c r="G27" s="110">
        <f t="shared" si="12"/>
        <v>2251578.3899999997</v>
      </c>
      <c r="H27" s="114">
        <f t="shared" si="12"/>
        <v>5510643.3399999999</v>
      </c>
      <c r="I27" s="112">
        <f t="shared" si="12"/>
        <v>3288587.18</v>
      </c>
      <c r="J27" s="110">
        <f t="shared" si="12"/>
        <v>2222056.1599999997</v>
      </c>
      <c r="K27" s="114">
        <f t="shared" ref="K27:P27" si="13">SUM(K9:K26)</f>
        <v>5510643.3399999999</v>
      </c>
      <c r="L27" s="112">
        <f t="shared" si="13"/>
        <v>3288587.18</v>
      </c>
      <c r="M27" s="113">
        <f t="shared" si="13"/>
        <v>2222056.1599999997</v>
      </c>
      <c r="N27" s="114">
        <f t="shared" si="13"/>
        <v>0</v>
      </c>
      <c r="O27" s="112">
        <f t="shared" si="13"/>
        <v>0</v>
      </c>
      <c r="P27" s="113">
        <f t="shared" si="13"/>
        <v>0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53450</v>
      </c>
      <c r="U27" s="112">
        <f t="shared" si="12"/>
        <v>43927.77</v>
      </c>
      <c r="V27" s="113">
        <f>SUM(V9:V25)</f>
        <v>9522.2300000000032</v>
      </c>
      <c r="W27" s="111">
        <f>SUM(W9:W26)</f>
        <v>557850</v>
      </c>
      <c r="X27" s="112">
        <f>SUM(X9:X26)</f>
        <v>557850</v>
      </c>
      <c r="Y27" s="113">
        <f>SUM(Y9:Y25)</f>
        <v>0</v>
      </c>
      <c r="Z27" s="114">
        <f>SUM(Z9:Z26)</f>
        <v>20000</v>
      </c>
      <c r="AA27" s="112">
        <f>SUM(AA9:AA26)</f>
        <v>0</v>
      </c>
      <c r="AB27" s="113">
        <f>SUM(AB9:AB25)</f>
        <v>20000</v>
      </c>
      <c r="AC27" s="115">
        <f>SUM(AC9:AC26)</f>
        <v>0</v>
      </c>
      <c r="AD27" s="116">
        <f>SUM(AD9:AD26)</f>
        <v>0</v>
      </c>
      <c r="AE27" s="113">
        <f>SUM(AE9:AE25)</f>
        <v>0</v>
      </c>
      <c r="AF27" s="114">
        <f>SUM(AF9:AF26)</f>
        <v>0</v>
      </c>
      <c r="AG27" s="112">
        <f>SUM(AG9:AG26)</f>
        <v>0</v>
      </c>
      <c r="AH27" s="113">
        <f>SUM(AH9:AH25)</f>
        <v>0</v>
      </c>
      <c r="AI27" s="91"/>
      <c r="AJ27" s="91"/>
      <c r="AK27" s="91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4C7B2-85DD-4936-A2DC-1B1396CE3315}">
  <sheetPr codeName="Лист5">
    <pageSetUpPr fitToPage="1"/>
  </sheetPr>
  <dimension ref="A1:O122"/>
  <sheetViews>
    <sheetView zoomScale="85" zoomScaleNormal="85" zoomScaleSheetLayoutView="86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.28515625" style="2" hidden="1" customWidth="1" outlineLevel="1"/>
    <col min="6" max="6" width="10.28515625" style="2" bestFit="1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ЗДО2!B4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SUM(D6:D49)</f>
        <v>34422.550000000003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ЗДО2!I11</f>
        <v>34422.550000000003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260.55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260.55</v>
      </c>
      <c r="D8" s="17"/>
      <c r="E8" s="18">
        <f>D7-C8</f>
        <v>0</v>
      </c>
    </row>
    <row r="9" spans="1:15" collapsed="1" x14ac:dyDescent="0.3">
      <c r="A9" s="11">
        <v>203</v>
      </c>
      <c r="B9" s="19" t="s">
        <v>5</v>
      </c>
      <c r="C9" s="17">
        <v>83.94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/>
      <c r="B10" s="19" t="s">
        <v>6</v>
      </c>
      <c r="C10" s="17">
        <v>110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/>
      <c r="B11" s="19" t="s">
        <v>7</v>
      </c>
      <c r="C11" s="17">
        <v>66.61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8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9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10</v>
      </c>
      <c r="C17" s="12"/>
      <c r="D17" s="13">
        <v>29885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29885</v>
      </c>
      <c r="D18" s="17"/>
      <c r="E18" s="18">
        <f>D17-C18</f>
        <v>0</v>
      </c>
    </row>
    <row r="19" spans="1:15" collapsed="1" x14ac:dyDescent="0.3">
      <c r="A19" s="11">
        <v>501</v>
      </c>
      <c r="B19" s="22" t="s">
        <v>11</v>
      </c>
      <c r="C19" s="17">
        <f>1020+6090</f>
        <v>7110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502</v>
      </c>
      <c r="B20" s="22" t="s">
        <v>12</v>
      </c>
      <c r="C20" s="17">
        <f>3630+765</f>
        <v>4395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505</v>
      </c>
      <c r="B21" s="22" t="s">
        <v>13</v>
      </c>
      <c r="C21" s="17">
        <v>5075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507</v>
      </c>
      <c r="B22" s="22" t="s">
        <v>14</v>
      </c>
      <c r="C22" s="17">
        <f>2250+965</f>
        <v>3215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506</v>
      </c>
      <c r="B23" s="22" t="s">
        <v>15</v>
      </c>
      <c r="C23" s="17">
        <v>10090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3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9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19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19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19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19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</v>
      </c>
      <c r="B35" s="24" t="s">
        <v>16</v>
      </c>
      <c r="C35" s="25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24" t="s">
        <v>17</v>
      </c>
      <c r="C36" s="25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2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19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19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24" t="s">
        <v>18</v>
      </c>
      <c r="C42" s="25"/>
      <c r="D42" s="13">
        <v>2827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>
        <v>2210.9</v>
      </c>
      <c r="B43" s="24" t="s">
        <v>19</v>
      </c>
      <c r="C43" s="25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15" hidden="1" collapsed="1" x14ac:dyDescent="0.3">
      <c r="A45" s="11"/>
      <c r="B45" s="22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19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19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x14ac:dyDescent="0.3">
      <c r="A49" s="11">
        <v>2211.9</v>
      </c>
      <c r="B49" s="24" t="s">
        <v>20</v>
      </c>
      <c r="C49" s="25"/>
      <c r="D49" s="13">
        <v>1450</v>
      </c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1450</v>
      </c>
      <c r="D50" s="17"/>
      <c r="E50" s="18">
        <f>D49-C50</f>
        <v>0</v>
      </c>
    </row>
    <row r="51" spans="1:15" collapsed="1" x14ac:dyDescent="0.3">
      <c r="A51" s="11">
        <v>911</v>
      </c>
      <c r="B51" s="22" t="s">
        <v>21</v>
      </c>
      <c r="C51" s="17">
        <v>250</v>
      </c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/>
      <c r="B52" s="22" t="s">
        <v>22</v>
      </c>
      <c r="C52" s="17">
        <v>1200</v>
      </c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2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t="18.75" hidden="1" customHeight="1" x14ac:dyDescent="0.3">
      <c r="A54" s="11"/>
      <c r="B54" s="22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2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19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6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6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6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6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6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7" t="s">
        <v>23</v>
      </c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7"/>
      <c r="D65" s="28" t="s">
        <v>24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8" t="s">
        <v>24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8" t="s">
        <v>24</v>
      </c>
    </row>
    <row r="68" spans="1:15" ht="39.75" customHeight="1" x14ac:dyDescent="0.3">
      <c r="A68" s="4">
        <v>2240</v>
      </c>
      <c r="B68" s="5" t="s">
        <v>25</v>
      </c>
      <c r="C68" s="5"/>
      <c r="D68" s="6">
        <f>SUM(D70:D106)</f>
        <v>537503.13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9">
        <v>2240</v>
      </c>
      <c r="B69" s="29"/>
      <c r="C69" s="10"/>
      <c r="D69" s="10">
        <f>ЗДО2!I14</f>
        <v>537503.13</v>
      </c>
      <c r="E69" s="8" t="b">
        <f>D69=D68</f>
        <v>1</v>
      </c>
    </row>
    <row r="70" spans="1:15" collapsed="1" x14ac:dyDescent="0.3">
      <c r="A70" s="14">
        <v>2240.1</v>
      </c>
      <c r="B70" s="12" t="s">
        <v>26</v>
      </c>
      <c r="C70" s="12"/>
      <c r="D70" s="13">
        <v>13956</v>
      </c>
    </row>
    <row r="71" spans="1:15" ht="19.5" hidden="1" customHeight="1" x14ac:dyDescent="0.3">
      <c r="A71" s="14">
        <v>2240.1999999999998</v>
      </c>
      <c r="B71" s="24" t="s">
        <v>27</v>
      </c>
      <c r="C71" s="25"/>
      <c r="D71" s="13"/>
    </row>
    <row r="72" spans="1:15" ht="20.25" hidden="1" customHeight="1" x14ac:dyDescent="0.3">
      <c r="A72" s="14">
        <v>2240.3000000000002</v>
      </c>
      <c r="B72" s="24" t="s">
        <v>28</v>
      </c>
      <c r="C72" s="25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19"/>
      <c r="C74" s="17"/>
      <c r="D74" s="17"/>
    </row>
    <row r="75" spans="1:15" hidden="1" x14ac:dyDescent="0.3">
      <c r="A75" s="14"/>
      <c r="B75" s="19"/>
      <c r="C75" s="17"/>
      <c r="D75" s="17"/>
    </row>
    <row r="76" spans="1:15" hidden="1" x14ac:dyDescent="0.3">
      <c r="A76" s="14"/>
      <c r="B76" s="19"/>
      <c r="C76" s="17"/>
      <c r="D76" s="17"/>
    </row>
    <row r="77" spans="1:15" hidden="1" x14ac:dyDescent="0.3">
      <c r="A77" s="14"/>
      <c r="B77" s="19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4" t="s">
        <v>29</v>
      </c>
      <c r="C79" s="25"/>
      <c r="D79" s="13"/>
    </row>
    <row r="80" spans="1:15" x14ac:dyDescent="0.3">
      <c r="A80" s="14">
        <v>2240.5</v>
      </c>
      <c r="B80" s="24" t="s">
        <v>30</v>
      </c>
      <c r="C80" s="25"/>
      <c r="D80" s="13">
        <v>491882</v>
      </c>
    </row>
    <row r="81" spans="1:15" hidden="1" outlineLevel="1" x14ac:dyDescent="0.3">
      <c r="A81" s="14"/>
      <c r="B81" s="15"/>
      <c r="C81" s="16">
        <f>SUM(C82:C89)</f>
        <v>491882</v>
      </c>
      <c r="D81" s="17"/>
      <c r="E81" s="18">
        <f>D80-C81</f>
        <v>0</v>
      </c>
    </row>
    <row r="82" spans="1:15" ht="17.25" customHeight="1" collapsed="1" x14ac:dyDescent="0.3">
      <c r="A82" s="14"/>
      <c r="B82" s="19" t="s">
        <v>31</v>
      </c>
      <c r="C82" s="17">
        <v>41924</v>
      </c>
      <c r="D82" s="17"/>
    </row>
    <row r="83" spans="1:15" ht="17.25" customHeight="1" x14ac:dyDescent="0.3">
      <c r="A83" s="14"/>
      <c r="B83" s="19" t="s">
        <v>32</v>
      </c>
      <c r="C83" s="17">
        <v>449958</v>
      </c>
      <c r="D83" s="17"/>
    </row>
    <row r="84" spans="1:15" hidden="1" x14ac:dyDescent="0.3">
      <c r="A84" s="14"/>
      <c r="B84" s="19"/>
      <c r="C84" s="17"/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22"/>
      <c r="C86" s="17"/>
      <c r="D86" s="17"/>
    </row>
    <row r="87" spans="1:15" hidden="1" x14ac:dyDescent="0.3">
      <c r="A87" s="14"/>
      <c r="B87" s="19"/>
      <c r="C87" s="17"/>
      <c r="D87" s="17"/>
    </row>
    <row r="88" spans="1:15" hidden="1" x14ac:dyDescent="0.3">
      <c r="A88" s="14"/>
      <c r="B88" s="19"/>
      <c r="C88" s="17"/>
      <c r="D88" s="17"/>
    </row>
    <row r="89" spans="1:15" hidden="1" x14ac:dyDescent="0.3">
      <c r="A89" s="14"/>
      <c r="B89" s="19"/>
      <c r="C89" s="17"/>
      <c r="D89" s="17"/>
    </row>
    <row r="90" spans="1:15" hidden="1" x14ac:dyDescent="0.3">
      <c r="A90" s="14">
        <v>2240.6</v>
      </c>
      <c r="B90" s="24" t="s">
        <v>33</v>
      </c>
      <c r="C90" s="25"/>
      <c r="D90" s="13"/>
    </row>
    <row r="91" spans="1:15" x14ac:dyDescent="0.3">
      <c r="A91" s="14">
        <v>2240.6999999999998</v>
      </c>
      <c r="B91" s="24" t="s">
        <v>34</v>
      </c>
      <c r="C91" s="25"/>
      <c r="D91" s="13">
        <v>125.57</v>
      </c>
    </row>
    <row r="92" spans="1:15" hidden="1" outlineLevel="1" x14ac:dyDescent="0.3">
      <c r="A92" s="14"/>
      <c r="B92" s="15"/>
      <c r="C92" s="16">
        <f>SUM(C93:C96)</f>
        <v>125.57</v>
      </c>
      <c r="D92" s="17"/>
      <c r="E92" s="18">
        <f>D91-C92</f>
        <v>0</v>
      </c>
    </row>
    <row r="93" spans="1:15" collapsed="1" x14ac:dyDescent="0.3">
      <c r="A93" s="11"/>
      <c r="B93" s="19" t="s">
        <v>35</v>
      </c>
      <c r="C93" s="17">
        <v>125.57</v>
      </c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19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19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x14ac:dyDescent="0.3">
      <c r="A97" s="14">
        <v>2240.8000000000002</v>
      </c>
      <c r="B97" s="24" t="s">
        <v>36</v>
      </c>
      <c r="C97" s="25"/>
      <c r="D97" s="13">
        <v>1160.5999999999999</v>
      </c>
    </row>
    <row r="98" spans="1:5" x14ac:dyDescent="0.3">
      <c r="A98" s="14">
        <v>2240.9</v>
      </c>
      <c r="B98" s="24" t="s">
        <v>37</v>
      </c>
      <c r="C98" s="25"/>
      <c r="D98" s="13">
        <v>544.79999999999995</v>
      </c>
    </row>
    <row r="99" spans="1:5" hidden="1" x14ac:dyDescent="0.3">
      <c r="A99" s="14">
        <v>2241.1</v>
      </c>
      <c r="B99" s="24" t="s">
        <v>38</v>
      </c>
      <c r="C99" s="25"/>
      <c r="D99" s="13"/>
    </row>
    <row r="100" spans="1:5" hidden="1" x14ac:dyDescent="0.3">
      <c r="A100" s="14">
        <v>2241.1999999999998</v>
      </c>
      <c r="B100" s="24" t="s">
        <v>39</v>
      </c>
      <c r="C100" s="25"/>
      <c r="D100" s="13"/>
    </row>
    <row r="101" spans="1:5" x14ac:dyDescent="0.3">
      <c r="A101" s="14">
        <v>2241.3000000000002</v>
      </c>
      <c r="B101" s="24" t="s">
        <v>40</v>
      </c>
      <c r="C101" s="25"/>
      <c r="D101" s="13">
        <v>5089</v>
      </c>
    </row>
    <row r="102" spans="1:5" hidden="1" x14ac:dyDescent="0.3">
      <c r="A102" s="14">
        <v>2241.4</v>
      </c>
      <c r="B102" s="24" t="s">
        <v>41</v>
      </c>
      <c r="C102" s="25"/>
      <c r="D102" s="13"/>
    </row>
    <row r="103" spans="1:5" hidden="1" x14ac:dyDescent="0.3">
      <c r="A103" s="14">
        <v>2241.5</v>
      </c>
      <c r="B103" s="24" t="s">
        <v>42</v>
      </c>
      <c r="C103" s="25"/>
      <c r="D103" s="13"/>
    </row>
    <row r="104" spans="1:5" ht="38.25" customHeight="1" x14ac:dyDescent="0.3">
      <c r="A104" s="14">
        <v>2241.6</v>
      </c>
      <c r="B104" s="30" t="s">
        <v>43</v>
      </c>
      <c r="C104" s="25"/>
      <c r="D104" s="13">
        <v>5476.54</v>
      </c>
    </row>
    <row r="105" spans="1:5" hidden="1" x14ac:dyDescent="0.3">
      <c r="A105" s="14">
        <v>2241.6999999999998</v>
      </c>
      <c r="B105" s="24" t="s">
        <v>44</v>
      </c>
      <c r="C105" s="25"/>
      <c r="D105" s="13"/>
    </row>
    <row r="106" spans="1:5" x14ac:dyDescent="0.3">
      <c r="A106" s="14">
        <v>2241.9</v>
      </c>
      <c r="B106" s="24" t="s">
        <v>45</v>
      </c>
      <c r="C106" s="25"/>
      <c r="D106" s="13">
        <v>19268.62</v>
      </c>
    </row>
    <row r="107" spans="1:5" hidden="1" outlineLevel="1" x14ac:dyDescent="0.3">
      <c r="A107" s="14"/>
      <c r="B107" s="15"/>
      <c r="C107" s="16">
        <f>SUM(C108:C122)</f>
        <v>19268.62</v>
      </c>
      <c r="D107" s="31"/>
      <c r="E107" s="18">
        <f>D106-C107</f>
        <v>0</v>
      </c>
    </row>
    <row r="108" spans="1:5" collapsed="1" x14ac:dyDescent="0.3">
      <c r="A108" s="14">
        <v>902</v>
      </c>
      <c r="B108" s="26" t="s">
        <v>46</v>
      </c>
      <c r="C108" s="17">
        <f>200+100+100+100+100+100+100</f>
        <v>800</v>
      </c>
      <c r="D108" s="17"/>
    </row>
    <row r="109" spans="1:5" x14ac:dyDescent="0.3">
      <c r="A109" s="14">
        <v>906</v>
      </c>
      <c r="B109" s="23" t="s">
        <v>47</v>
      </c>
      <c r="C109" s="17">
        <v>1000</v>
      </c>
      <c r="D109" s="17"/>
    </row>
    <row r="110" spans="1:5" x14ac:dyDescent="0.3">
      <c r="A110" s="14">
        <v>908</v>
      </c>
      <c r="B110" s="26" t="s">
        <v>48</v>
      </c>
      <c r="C110" s="17">
        <f>481.08+509+509+509+509+509</f>
        <v>3026.08</v>
      </c>
      <c r="D110" s="17"/>
    </row>
    <row r="111" spans="1:5" x14ac:dyDescent="0.3">
      <c r="A111" s="14"/>
      <c r="B111" s="26" t="s">
        <v>49</v>
      </c>
      <c r="C111" s="17">
        <v>487.46</v>
      </c>
      <c r="D111" s="17"/>
    </row>
    <row r="112" spans="1:5" x14ac:dyDescent="0.3">
      <c r="A112" s="14"/>
      <c r="B112" s="26" t="s">
        <v>50</v>
      </c>
      <c r="C112" s="17">
        <v>11811.4</v>
      </c>
      <c r="D112" s="17"/>
    </row>
    <row r="113" spans="1:4" x14ac:dyDescent="0.3">
      <c r="A113" s="14"/>
      <c r="B113" s="26" t="s">
        <v>51</v>
      </c>
      <c r="C113" s="17">
        <v>2143.6799999999998</v>
      </c>
      <c r="D113" s="17"/>
    </row>
    <row r="114" spans="1:4" hidden="1" x14ac:dyDescent="0.3">
      <c r="A114" s="14"/>
      <c r="B114" s="26"/>
      <c r="C114" s="17"/>
      <c r="D114" s="17"/>
    </row>
    <row r="115" spans="1:4" hidden="1" x14ac:dyDescent="0.3">
      <c r="A115" s="14"/>
      <c r="B115" s="26"/>
      <c r="C115" s="17"/>
      <c r="D115" s="17"/>
    </row>
    <row r="116" spans="1:4" hidden="1" x14ac:dyDescent="0.3">
      <c r="A116" s="14"/>
      <c r="B116" s="32"/>
      <c r="C116" s="17"/>
      <c r="D116" s="17"/>
    </row>
    <row r="117" spans="1:4" hidden="1" x14ac:dyDescent="0.3">
      <c r="A117" s="14"/>
      <c r="B117" s="22"/>
      <c r="C117" s="11"/>
      <c r="D117" s="17"/>
    </row>
    <row r="118" spans="1:4" hidden="1" x14ac:dyDescent="0.3">
      <c r="A118" s="14"/>
      <c r="B118" s="22"/>
      <c r="C118" s="17"/>
      <c r="D118" s="17"/>
    </row>
    <row r="119" spans="1:4" hidden="1" x14ac:dyDescent="0.3">
      <c r="A119" s="14"/>
      <c r="B119" s="22"/>
      <c r="C119" s="17"/>
      <c r="D119" s="17"/>
    </row>
    <row r="120" spans="1:4" hidden="1" x14ac:dyDescent="0.3">
      <c r="A120" s="14"/>
      <c r="B120" s="22"/>
      <c r="C120" s="17"/>
      <c r="D120" s="17"/>
    </row>
    <row r="121" spans="1:4" hidden="1" outlineLevel="1" x14ac:dyDescent="0.3">
      <c r="B121" s="33"/>
      <c r="D121" s="3" t="b">
        <f>D68=D69</f>
        <v>1</v>
      </c>
    </row>
    <row r="122" spans="1:4" hidden="1" collapsed="1" x14ac:dyDescent="0.3">
      <c r="B122" s="33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ЗДО2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2023-10-24T13:01:17Z</dcterms:created>
  <dcterms:modified xsi:type="dcterms:W3CDTF">2023-10-24T13:01:18Z</dcterms:modified>
</cp:coreProperties>
</file>