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35183175-2CBE-4D55-871C-2F18A0C1500F}" xr6:coauthVersionLast="36" xr6:coauthVersionMax="36" xr10:uidLastSave="{00000000-0000-0000-0000-000000000000}"/>
  <bookViews>
    <workbookView xWindow="0" yWindow="0" windowWidth="28800" windowHeight="12225" xr2:uid="{58F555F9-C940-463A-9BB5-524AFEE571BC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AH22" i="3"/>
  <c r="AE22" i="3"/>
  <c r="AB22" i="3"/>
  <c r="Y22" i="3"/>
  <c r="V22" i="3"/>
  <c r="S22" i="3"/>
  <c r="P22" i="3"/>
  <c r="M22" i="3"/>
  <c r="I22" i="3"/>
  <c r="H22" i="3"/>
  <c r="E22" i="3"/>
  <c r="AH21" i="3"/>
  <c r="AE21" i="3"/>
  <c r="AB21" i="3"/>
  <c r="Y21" i="3"/>
  <c r="V21" i="3"/>
  <c r="S21" i="3"/>
  <c r="P21" i="3"/>
  <c r="M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F20" i="3"/>
  <c r="AH19" i="3"/>
  <c r="AE19" i="3"/>
  <c r="AB19" i="3"/>
  <c r="Y19" i="3"/>
  <c r="V19" i="3"/>
  <c r="S19" i="3"/>
  <c r="P19" i="3"/>
  <c r="M19" i="3"/>
  <c r="I19" i="3"/>
  <c r="H19" i="3"/>
  <c r="F19" i="3"/>
  <c r="AH18" i="3"/>
  <c r="AE18" i="3"/>
  <c r="AB18" i="3"/>
  <c r="Y18" i="3"/>
  <c r="V18" i="3"/>
  <c r="S18" i="3"/>
  <c r="P18" i="3"/>
  <c r="K18" i="3"/>
  <c r="I18" i="3"/>
  <c r="AH17" i="3"/>
  <c r="AE17" i="3"/>
  <c r="AB17" i="3"/>
  <c r="Y17" i="3"/>
  <c r="V17" i="3"/>
  <c r="S17" i="3"/>
  <c r="P17" i="3"/>
  <c r="M17" i="3"/>
  <c r="I17" i="3"/>
  <c r="H17" i="3"/>
  <c r="E17" i="3"/>
  <c r="AH16" i="3"/>
  <c r="AE16" i="3"/>
  <c r="AB16" i="3"/>
  <c r="Y16" i="3"/>
  <c r="V16" i="3"/>
  <c r="S16" i="3"/>
  <c r="P16" i="3"/>
  <c r="M16" i="3"/>
  <c r="I16" i="3"/>
  <c r="H16" i="3"/>
  <c r="AH15" i="3"/>
  <c r="AE15" i="3"/>
  <c r="AB15" i="3"/>
  <c r="Y15" i="3"/>
  <c r="V15" i="3"/>
  <c r="S15" i="3"/>
  <c r="P15" i="3"/>
  <c r="K15" i="3"/>
  <c r="M15" i="3" s="1"/>
  <c r="I15" i="3"/>
  <c r="F15" i="3"/>
  <c r="AH14" i="3"/>
  <c r="AE14" i="3"/>
  <c r="AB14" i="3"/>
  <c r="Y14" i="3"/>
  <c r="V14" i="3"/>
  <c r="S14" i="3"/>
  <c r="P14" i="3"/>
  <c r="K14" i="3"/>
  <c r="I14" i="3"/>
  <c r="AH13" i="3"/>
  <c r="AE13" i="3"/>
  <c r="AB13" i="3"/>
  <c r="Y13" i="3"/>
  <c r="V13" i="3"/>
  <c r="S13" i="3"/>
  <c r="P13" i="3"/>
  <c r="M13" i="3"/>
  <c r="I13" i="3"/>
  <c r="H13" i="3"/>
  <c r="E13" i="3"/>
  <c r="AH12" i="3"/>
  <c r="AE12" i="3"/>
  <c r="AB12" i="3"/>
  <c r="Y12" i="3"/>
  <c r="V12" i="3"/>
  <c r="S12" i="3"/>
  <c r="P12" i="3"/>
  <c r="M12" i="3"/>
  <c r="I12" i="3"/>
  <c r="H12" i="3"/>
  <c r="E12" i="3" s="1"/>
  <c r="AH11" i="3"/>
  <c r="AE11" i="3"/>
  <c r="AB11" i="3"/>
  <c r="Y11" i="3"/>
  <c r="V11" i="3"/>
  <c r="S11" i="3"/>
  <c r="P11" i="3"/>
  <c r="K11" i="3"/>
  <c r="I11" i="3"/>
  <c r="F11" i="3"/>
  <c r="AH10" i="3"/>
  <c r="AE10" i="3"/>
  <c r="AB10" i="3"/>
  <c r="Y10" i="3"/>
  <c r="V10" i="3"/>
  <c r="S10" i="3"/>
  <c r="P10" i="3"/>
  <c r="M10" i="3"/>
  <c r="I10" i="3"/>
  <c r="H10" i="3"/>
  <c r="E10" i="3" s="1"/>
  <c r="F10" i="3"/>
  <c r="AH9" i="3"/>
  <c r="AE9" i="3"/>
  <c r="AB9" i="3"/>
  <c r="Y9" i="3"/>
  <c r="V9" i="3"/>
  <c r="S9" i="3"/>
  <c r="P9" i="3"/>
  <c r="M9" i="3"/>
  <c r="I9" i="3"/>
  <c r="H9" i="3"/>
  <c r="J9" i="3" s="1"/>
  <c r="F9" i="3"/>
  <c r="C112" i="2"/>
  <c r="C111" i="2"/>
  <c r="C109" i="2"/>
  <c r="C108" i="2" s="1"/>
  <c r="E108" i="2" s="1"/>
  <c r="C93" i="2"/>
  <c r="E93" i="2" s="1"/>
  <c r="C81" i="2"/>
  <c r="E81" i="2" s="1"/>
  <c r="C73" i="2"/>
  <c r="E73" i="2" s="1"/>
  <c r="D68" i="2"/>
  <c r="D120" i="2" s="1"/>
  <c r="C51" i="2"/>
  <c r="E51" i="2" s="1"/>
  <c r="C45" i="2"/>
  <c r="E45" i="2" s="1"/>
  <c r="C38" i="2"/>
  <c r="E38" i="2" s="1"/>
  <c r="C20" i="2"/>
  <c r="C19" i="2"/>
  <c r="E19" i="2" s="1"/>
  <c r="C8" i="2"/>
  <c r="E8" i="2" s="1"/>
  <c r="D4" i="2"/>
  <c r="E4" i="2" s="1"/>
  <c r="E5" i="2" l="1"/>
  <c r="D64" i="2"/>
  <c r="E69" i="2"/>
  <c r="J13" i="3"/>
  <c r="K27" i="3"/>
  <c r="V27" i="3"/>
  <c r="AH27" i="3"/>
  <c r="J10" i="3"/>
  <c r="J16" i="3"/>
  <c r="J20" i="3"/>
  <c r="AB27" i="3"/>
  <c r="G10" i="3"/>
  <c r="H11" i="3"/>
  <c r="M11" i="3"/>
  <c r="H15" i="3"/>
  <c r="E16" i="3"/>
  <c r="J25" i="3"/>
  <c r="F18" i="3"/>
  <c r="Y27" i="3"/>
  <c r="J12" i="3"/>
  <c r="F12" i="3"/>
  <c r="G12" i="3" s="1"/>
  <c r="F13" i="3"/>
  <c r="G13" i="3" s="1"/>
  <c r="M14" i="3"/>
  <c r="H14" i="3"/>
  <c r="F16" i="3"/>
  <c r="G16" i="3" s="1"/>
  <c r="J17" i="3"/>
  <c r="F17" i="3"/>
  <c r="G17" i="3" s="1"/>
  <c r="M18" i="3"/>
  <c r="H18" i="3"/>
  <c r="G20" i="3"/>
  <c r="J21" i="3"/>
  <c r="E21" i="3"/>
  <c r="G21" i="3" s="1"/>
  <c r="M23" i="3"/>
  <c r="H23" i="3"/>
  <c r="G25" i="3"/>
  <c r="J26" i="3"/>
  <c r="E26" i="3"/>
  <c r="G26" i="3" s="1"/>
  <c r="E9" i="3"/>
  <c r="P27" i="3"/>
  <c r="J19" i="3"/>
  <c r="E19" i="3"/>
  <c r="G19" i="3" s="1"/>
  <c r="J22" i="3"/>
  <c r="F22" i="3"/>
  <c r="G22" i="3" s="1"/>
  <c r="J24" i="3"/>
  <c r="E24" i="3"/>
  <c r="G24" i="3" s="1"/>
  <c r="F14" i="3"/>
  <c r="I27" i="3"/>
  <c r="S27" i="3"/>
  <c r="AE27" i="3"/>
  <c r="F23" i="3"/>
  <c r="E11" i="3" l="1"/>
  <c r="G11" i="3" s="1"/>
  <c r="J11" i="3"/>
  <c r="M27" i="3"/>
  <c r="E15" i="3"/>
  <c r="G15" i="3" s="1"/>
  <c r="J15" i="3"/>
  <c r="J23" i="3"/>
  <c r="E23" i="3"/>
  <c r="G23" i="3" s="1"/>
  <c r="J18" i="3"/>
  <c r="E18" i="3"/>
  <c r="G18" i="3" s="1"/>
  <c r="G9" i="3"/>
  <c r="F27" i="3"/>
  <c r="J14" i="3"/>
  <c r="E14" i="3"/>
  <c r="G14" i="3" s="1"/>
  <c r="H27" i="3"/>
  <c r="J27" i="3" l="1"/>
  <c r="G27" i="3"/>
  <c r="E27" i="3"/>
</calcChain>
</file>

<file path=xl/sharedStrings.xml><?xml version="1.0" encoding="utf-8"?>
<sst xmlns="http://schemas.openxmlformats.org/spreadsheetml/2006/main" count="114" uniqueCount="82">
  <si>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</si>
  <si>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</si>
  <si>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</si>
  <si>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</si>
  <si>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</si>
  <si>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</si>
  <si>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</si>
  <si>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</si>
  <si>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</si>
  <si>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</si>
  <si>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госп.товари / 02,05.2023</t>
  </si>
  <si>
    <t>ел.товари / 02.2023</t>
  </si>
  <si>
    <t>фарба / 03.2023</t>
  </si>
  <si>
    <t>двері міжкімнатні 8шт. / 05.2023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</si>
  <si>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</si>
  <si>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</si>
  <si>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</si>
  <si>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</si>
  <si>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</si>
  <si>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мишка до компютера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</si>
  <si>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</si>
  <si>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</si>
  <si>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</si>
  <si>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</si>
  <si>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</si>
  <si>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</si>
  <si>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</si>
  <si>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пот.рем.принтера / 02.2023</t>
  </si>
  <si>
    <t>поточний ремон оргтехніки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</si>
  <si>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</si>
  <si>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</si>
  <si>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</si>
  <si>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</si>
  <si>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</si>
  <si>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</si>
  <si>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</si>
  <si>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</si>
  <si>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</si>
  <si>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</si>
  <si>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</si>
  <si>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</si>
  <si>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02,03,04.,05,06.2023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</si>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</sst>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EDD7C04F-909F-4BCE-BB32-DEA5425A2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BD65-8F0F-4613-AA70-7A646C59F7C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1" customWidth="1"/>
    <col min="5" max="5" width="25" style="91" customWidth="1"/>
    <col min="6" max="10" width="25" style="127" customWidth="1"/>
    <col min="11" max="11" width="25" style="91" customWidth="1"/>
    <col min="12" max="13" width="25" style="127" customWidth="1"/>
    <col min="14" max="14" width="21.140625" style="91" hidden="1" customWidth="1"/>
    <col min="15" max="16" width="21.140625" style="127" hidden="1" customWidth="1"/>
    <col min="17" max="17" width="21.140625" style="91" hidden="1" customWidth="1"/>
    <col min="18" max="19" width="21.140625" style="127" hidden="1" customWidth="1"/>
    <col min="20" max="20" width="18.85546875" style="91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1" customWidth="1"/>
    <col min="27" max="28" width="18.85546875" style="127" customWidth="1"/>
    <col min="29" max="29" width="18.85546875" style="91" hidden="1" customWidth="1"/>
    <col min="30" max="31" width="18.85546875" style="127" hidden="1" customWidth="1"/>
    <col min="32" max="32" width="18.85546875" style="91" customWidth="1"/>
    <col min="33" max="34" width="18.85546875" style="127" customWidth="1"/>
    <col min="35" max="37" width="18.140625" style="127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47</v>
      </c>
      <c r="M5" s="43"/>
      <c r="N5" s="43"/>
      <c r="O5" s="46" t="s">
        <v>47</v>
      </c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48</v>
      </c>
      <c r="B6" s="48" t="s">
        <v>49</v>
      </c>
      <c r="C6" s="49" t="s">
        <v>50</v>
      </c>
      <c r="D6" s="50"/>
      <c r="E6" s="51" t="s">
        <v>51</v>
      </c>
      <c r="F6" s="52"/>
      <c r="G6" s="53"/>
      <c r="H6" s="54" t="s">
        <v>52</v>
      </c>
      <c r="I6" s="55"/>
      <c r="J6" s="56"/>
      <c r="K6" s="57" t="s">
        <v>53</v>
      </c>
      <c r="L6" s="58"/>
      <c r="M6" s="59"/>
      <c r="N6" s="57" t="s">
        <v>54</v>
      </c>
      <c r="O6" s="58"/>
      <c r="P6" s="59"/>
      <c r="Q6" s="57" t="s">
        <v>55</v>
      </c>
      <c r="R6" s="58"/>
      <c r="S6" s="59"/>
      <c r="T6" s="60" t="s">
        <v>56</v>
      </c>
      <c r="U6" s="61"/>
      <c r="V6" s="56"/>
      <c r="W6" s="61" t="s">
        <v>57</v>
      </c>
      <c r="X6" s="61"/>
      <c r="Y6" s="62"/>
      <c r="Z6" s="60" t="s">
        <v>58</v>
      </c>
      <c r="AA6" s="61"/>
      <c r="AB6" s="56"/>
      <c r="AC6" s="63" t="s">
        <v>59</v>
      </c>
      <c r="AD6" s="64"/>
      <c r="AE6" s="65"/>
      <c r="AF6" s="60" t="s">
        <v>60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61</v>
      </c>
      <c r="F7" s="71" t="s">
        <v>62</v>
      </c>
      <c r="G7" s="72" t="s">
        <v>63</v>
      </c>
      <c r="H7" s="70" t="s">
        <v>61</v>
      </c>
      <c r="I7" s="71" t="s">
        <v>62</v>
      </c>
      <c r="J7" s="72" t="s">
        <v>63</v>
      </c>
      <c r="K7" s="70" t="s">
        <v>61</v>
      </c>
      <c r="L7" s="71" t="s">
        <v>62</v>
      </c>
      <c r="M7" s="72" t="s">
        <v>63</v>
      </c>
      <c r="N7" s="70" t="s">
        <v>61</v>
      </c>
      <c r="O7" s="71" t="s">
        <v>62</v>
      </c>
      <c r="P7" s="72" t="s">
        <v>63</v>
      </c>
      <c r="Q7" s="70" t="s">
        <v>61</v>
      </c>
      <c r="R7" s="71" t="s">
        <v>62</v>
      </c>
      <c r="S7" s="72" t="s">
        <v>63</v>
      </c>
      <c r="T7" s="70" t="s">
        <v>61</v>
      </c>
      <c r="U7" s="71" t="s">
        <v>62</v>
      </c>
      <c r="V7" s="72" t="s">
        <v>63</v>
      </c>
      <c r="W7" s="70" t="s">
        <v>61</v>
      </c>
      <c r="X7" s="71" t="s">
        <v>62</v>
      </c>
      <c r="Y7" s="72" t="s">
        <v>63</v>
      </c>
      <c r="Z7" s="70" t="s">
        <v>61</v>
      </c>
      <c r="AA7" s="71" t="s">
        <v>62</v>
      </c>
      <c r="AB7" s="72" t="s">
        <v>63</v>
      </c>
      <c r="AC7" s="70" t="s">
        <v>61</v>
      </c>
      <c r="AD7" s="71" t="s">
        <v>62</v>
      </c>
      <c r="AE7" s="72" t="s">
        <v>63</v>
      </c>
      <c r="AF7" s="70" t="s">
        <v>61</v>
      </c>
      <c r="AG7" s="71" t="s">
        <v>62</v>
      </c>
      <c r="AH7" s="72" t="s">
        <v>63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81</v>
      </c>
      <c r="B9" s="115">
        <v>2111</v>
      </c>
      <c r="C9" s="116" t="s">
        <v>64</v>
      </c>
      <c r="D9" s="117"/>
      <c r="E9" s="85">
        <f>H9+T9+W9+Z9+AC9++AF9</f>
        <v>3448300</v>
      </c>
      <c r="F9" s="86">
        <f>I9+U9+X9+AA9+AD9++AG9</f>
        <v>1836575.46</v>
      </c>
      <c r="G9" s="118">
        <f>E9-F9</f>
        <v>1611724.54</v>
      </c>
      <c r="H9" s="85">
        <f>K9+N9+Q9</f>
        <v>3448300</v>
      </c>
      <c r="I9" s="86">
        <f>L9+O9+R9</f>
        <v>1836575.46</v>
      </c>
      <c r="J9" s="87">
        <f>H9-I9</f>
        <v>1611724.54</v>
      </c>
      <c r="K9" s="88">
        <v>3448300</v>
      </c>
      <c r="L9" s="89">
        <v>1836575.46</v>
      </c>
      <c r="M9" s="90">
        <f>K9-L9</f>
        <v>1611724.54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0</v>
      </c>
      <c r="U9" s="89">
        <v>0</v>
      </c>
      <c r="V9" s="90">
        <f>T9-U9</f>
        <v>0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65</v>
      </c>
      <c r="D10" s="101"/>
      <c r="E10" s="93">
        <f t="shared" ref="E10:F26" si="1">H10+T10+W10+Z10+AC10++AF10</f>
        <v>758630</v>
      </c>
      <c r="F10" s="94">
        <f t="shared" si="1"/>
        <v>487796.87</v>
      </c>
      <c r="G10" s="119">
        <f>E10-F10</f>
        <v>270833.13</v>
      </c>
      <c r="H10" s="93">
        <f>K10+N10+Q10</f>
        <v>758630</v>
      </c>
      <c r="I10" s="94">
        <f>L10+O10+R10</f>
        <v>487796.87</v>
      </c>
      <c r="J10" s="96">
        <f>H10-I10</f>
        <v>270833.13</v>
      </c>
      <c r="K10" s="97">
        <v>758630</v>
      </c>
      <c r="L10" s="98">
        <v>487796.87</v>
      </c>
      <c r="M10" s="99">
        <f>K10-L10</f>
        <v>270833.13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0</v>
      </c>
      <c r="U10" s="98">
        <v>0</v>
      </c>
      <c r="V10" s="99">
        <f>T10-U10</f>
        <v>0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75327.649999999994</v>
      </c>
      <c r="F11" s="94">
        <f t="shared" si="1"/>
        <v>64674.13</v>
      </c>
      <c r="G11" s="119">
        <f t="shared" ref="G11:G25" si="2">E11-F11</f>
        <v>10653.519999999997</v>
      </c>
      <c r="H11" s="93">
        <f t="shared" ref="H11:I26" si="3">K11+N11+Q11</f>
        <v>60340</v>
      </c>
      <c r="I11" s="94">
        <f t="shared" si="3"/>
        <v>49686.479999999996</v>
      </c>
      <c r="J11" s="96">
        <f t="shared" ref="J11:J25" si="4">H11-I11</f>
        <v>10653.520000000004</v>
      </c>
      <c r="K11" s="97">
        <f>69800-7000-2460</f>
        <v>60340</v>
      </c>
      <c r="L11" s="98">
        <v>49686.479999999996</v>
      </c>
      <c r="M11" s="99">
        <f t="shared" ref="M11:M25" si="5">K11-L11</f>
        <v>10653.520000000004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131.25</v>
      </c>
      <c r="U11" s="98">
        <v>131.25</v>
      </c>
      <c r="V11" s="99">
        <f t="shared" ref="V11:V25" si="8">T11-U11</f>
        <v>0</v>
      </c>
      <c r="W11" s="97">
        <v>14856.4</v>
      </c>
      <c r="X11" s="98">
        <v>14856.4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66</v>
      </c>
      <c r="D12" s="101"/>
      <c r="E12" s="93">
        <f t="shared" si="1"/>
        <v>1450</v>
      </c>
      <c r="F12" s="94">
        <f t="shared" si="1"/>
        <v>1313.5700000000002</v>
      </c>
      <c r="G12" s="95">
        <f t="shared" si="2"/>
        <v>136.42999999999984</v>
      </c>
      <c r="H12" s="93">
        <f>K12+N12+Q12</f>
        <v>1450</v>
      </c>
      <c r="I12" s="94">
        <f t="shared" si="3"/>
        <v>1313.5700000000002</v>
      </c>
      <c r="J12" s="96">
        <f t="shared" si="4"/>
        <v>136.42999999999984</v>
      </c>
      <c r="K12" s="97">
        <v>1450</v>
      </c>
      <c r="L12" s="98">
        <v>1313.5700000000002</v>
      </c>
      <c r="M12" s="99">
        <f t="shared" si="5"/>
        <v>136.42999999999984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67</v>
      </c>
      <c r="D13" s="101"/>
      <c r="E13" s="93">
        <f t="shared" si="1"/>
        <v>711470</v>
      </c>
      <c r="F13" s="94">
        <f t="shared" si="1"/>
        <v>356959.03</v>
      </c>
      <c r="G13" s="119">
        <f t="shared" si="2"/>
        <v>354510.97</v>
      </c>
      <c r="H13" s="93">
        <f t="shared" si="3"/>
        <v>372220</v>
      </c>
      <c r="I13" s="94">
        <f t="shared" si="3"/>
        <v>177637.36</v>
      </c>
      <c r="J13" s="96">
        <f t="shared" si="4"/>
        <v>194582.64</v>
      </c>
      <c r="K13" s="97">
        <v>372220</v>
      </c>
      <c r="L13" s="98">
        <v>177637.36</v>
      </c>
      <c r="M13" s="99">
        <f t="shared" si="5"/>
        <v>194582.64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339250</v>
      </c>
      <c r="U13" s="98">
        <v>179321.67</v>
      </c>
      <c r="V13" s="99">
        <f t="shared" si="8"/>
        <v>159928.32999999999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21</v>
      </c>
      <c r="D14" s="101"/>
      <c r="E14" s="93">
        <f t="shared" si="1"/>
        <v>257393</v>
      </c>
      <c r="F14" s="94">
        <f t="shared" si="1"/>
        <v>23081.11</v>
      </c>
      <c r="G14" s="119">
        <f t="shared" si="2"/>
        <v>234311.89</v>
      </c>
      <c r="H14" s="93">
        <f t="shared" si="3"/>
        <v>257393</v>
      </c>
      <c r="I14" s="94">
        <f t="shared" si="3"/>
        <v>23081.11</v>
      </c>
      <c r="J14" s="96">
        <f t="shared" si="4"/>
        <v>234311.89</v>
      </c>
      <c r="K14" s="97">
        <f>252590+9803-7000+3000-1000</f>
        <v>257393</v>
      </c>
      <c r="L14" s="98">
        <v>23081.11</v>
      </c>
      <c r="M14" s="99">
        <f t="shared" si="5"/>
        <v>234311.89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68</v>
      </c>
      <c r="D15" s="101"/>
      <c r="E15" s="93">
        <f t="shared" si="1"/>
        <v>160</v>
      </c>
      <c r="F15" s="94">
        <f t="shared" si="1"/>
        <v>0</v>
      </c>
      <c r="G15" s="119">
        <f t="shared" si="2"/>
        <v>160</v>
      </c>
      <c r="H15" s="93">
        <f t="shared" si="3"/>
        <v>160</v>
      </c>
      <c r="I15" s="94">
        <f t="shared" si="3"/>
        <v>0</v>
      </c>
      <c r="J15" s="96">
        <f t="shared" si="4"/>
        <v>160</v>
      </c>
      <c r="K15" s="97">
        <f>3160-2000-1000</f>
        <v>160</v>
      </c>
      <c r="L15" s="98">
        <v>0</v>
      </c>
      <c r="M15" s="99">
        <f t="shared" si="5"/>
        <v>160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69</v>
      </c>
      <c r="D16" s="101"/>
      <c r="E16" s="93">
        <f t="shared" si="1"/>
        <v>706400</v>
      </c>
      <c r="F16" s="94">
        <f t="shared" si="1"/>
        <v>328136.83999999997</v>
      </c>
      <c r="G16" s="119">
        <f t="shared" si="2"/>
        <v>378263.16000000003</v>
      </c>
      <c r="H16" s="93">
        <f t="shared" si="3"/>
        <v>706400</v>
      </c>
      <c r="I16" s="94">
        <f t="shared" si="3"/>
        <v>328136.83999999997</v>
      </c>
      <c r="J16" s="96">
        <f t="shared" si="4"/>
        <v>378263.16000000003</v>
      </c>
      <c r="K16" s="97">
        <v>706400</v>
      </c>
      <c r="L16" s="98">
        <v>328136.83999999997</v>
      </c>
      <c r="M16" s="99">
        <f t="shared" si="5"/>
        <v>378263.16000000003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70</v>
      </c>
      <c r="D17" s="101"/>
      <c r="E17" s="93">
        <f t="shared" si="1"/>
        <v>35350</v>
      </c>
      <c r="F17" s="94">
        <f t="shared" si="1"/>
        <v>11247.960000000001</v>
      </c>
      <c r="G17" s="119">
        <f t="shared" si="2"/>
        <v>24102.04</v>
      </c>
      <c r="H17" s="93">
        <f t="shared" si="3"/>
        <v>35350</v>
      </c>
      <c r="I17" s="94">
        <f t="shared" si="3"/>
        <v>11247.960000000001</v>
      </c>
      <c r="J17" s="96">
        <f t="shared" si="4"/>
        <v>24102.04</v>
      </c>
      <c r="K17" s="97">
        <v>35350</v>
      </c>
      <c r="L17" s="98">
        <v>11247.960000000001</v>
      </c>
      <c r="M17" s="99">
        <f t="shared" si="5"/>
        <v>24102.04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71</v>
      </c>
      <c r="D18" s="101"/>
      <c r="E18" s="93">
        <f t="shared" si="1"/>
        <v>193500</v>
      </c>
      <c r="F18" s="94">
        <f t="shared" si="1"/>
        <v>72410.05</v>
      </c>
      <c r="G18" s="119">
        <f t="shared" si="2"/>
        <v>121089.95</v>
      </c>
      <c r="H18" s="93">
        <f t="shared" si="3"/>
        <v>193500</v>
      </c>
      <c r="I18" s="94">
        <f t="shared" si="3"/>
        <v>72410.05</v>
      </c>
      <c r="J18" s="96">
        <f t="shared" si="4"/>
        <v>121089.95</v>
      </c>
      <c r="K18" s="97">
        <f>233100-39600</f>
        <v>193500</v>
      </c>
      <c r="L18" s="98">
        <v>72410.05</v>
      </c>
      <c r="M18" s="99">
        <f t="shared" si="5"/>
        <v>121089.95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72</v>
      </c>
      <c r="D19" s="101"/>
      <c r="E19" s="93">
        <f t="shared" si="1"/>
        <v>0</v>
      </c>
      <c r="F19" s="94">
        <f t="shared" si="1"/>
        <v>0</v>
      </c>
      <c r="G19" s="119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73</v>
      </c>
      <c r="D20" s="101"/>
      <c r="E20" s="93">
        <f t="shared" si="1"/>
        <v>5050</v>
      </c>
      <c r="F20" s="94">
        <f t="shared" si="1"/>
        <v>2091.6</v>
      </c>
      <c r="G20" s="119">
        <f t="shared" si="2"/>
        <v>2958.4</v>
      </c>
      <c r="H20" s="93">
        <f t="shared" si="3"/>
        <v>5050</v>
      </c>
      <c r="I20" s="94">
        <f t="shared" si="3"/>
        <v>2091.6</v>
      </c>
      <c r="J20" s="96">
        <f t="shared" si="4"/>
        <v>2958.4</v>
      </c>
      <c r="K20" s="97">
        <v>5050</v>
      </c>
      <c r="L20" s="98">
        <v>2091.6</v>
      </c>
      <c r="M20" s="99">
        <f t="shared" si="5"/>
        <v>2958.4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0" t="s">
        <v>74</v>
      </c>
      <c r="D21" s="120"/>
      <c r="E21" s="93">
        <f t="shared" si="1"/>
        <v>2380</v>
      </c>
      <c r="F21" s="94">
        <f t="shared" si="1"/>
        <v>2380</v>
      </c>
      <c r="G21" s="119">
        <f t="shared" si="2"/>
        <v>0</v>
      </c>
      <c r="H21" s="93">
        <f t="shared" si="3"/>
        <v>2380</v>
      </c>
      <c r="I21" s="94">
        <f t="shared" si="3"/>
        <v>2380</v>
      </c>
      <c r="J21" s="96">
        <f t="shared" si="4"/>
        <v>0</v>
      </c>
      <c r="K21" s="97">
        <f>1400-550+1060+470</f>
        <v>2380</v>
      </c>
      <c r="L21" s="98">
        <v>2380</v>
      </c>
      <c r="M21" s="99">
        <f t="shared" si="5"/>
        <v>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75</v>
      </c>
      <c r="D22" s="101"/>
      <c r="E22" s="93">
        <f t="shared" si="1"/>
        <v>0</v>
      </c>
      <c r="F22" s="94">
        <f t="shared" si="1"/>
        <v>0</v>
      </c>
      <c r="G22" s="119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76</v>
      </c>
      <c r="D23" s="101"/>
      <c r="E23" s="93">
        <f t="shared" si="1"/>
        <v>600</v>
      </c>
      <c r="F23" s="94">
        <f t="shared" si="1"/>
        <v>0</v>
      </c>
      <c r="G23" s="119">
        <f t="shared" si="2"/>
        <v>600</v>
      </c>
      <c r="H23" s="93">
        <f t="shared" si="3"/>
        <v>600</v>
      </c>
      <c r="I23" s="94">
        <f t="shared" si="3"/>
        <v>0</v>
      </c>
      <c r="J23" s="96">
        <f t="shared" si="4"/>
        <v>600</v>
      </c>
      <c r="K23" s="97">
        <f>50+550</f>
        <v>600</v>
      </c>
      <c r="L23" s="98">
        <v>0</v>
      </c>
      <c r="M23" s="99">
        <f t="shared" si="5"/>
        <v>600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77</v>
      </c>
      <c r="D24" s="101"/>
      <c r="E24" s="93">
        <f t="shared" si="1"/>
        <v>83388.51999999999</v>
      </c>
      <c r="F24" s="94">
        <f t="shared" si="1"/>
        <v>63388.52</v>
      </c>
      <c r="G24" s="119">
        <f t="shared" si="2"/>
        <v>19999.999999999993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63388.52</v>
      </c>
      <c r="X24" s="98">
        <v>63388.52</v>
      </c>
      <c r="Y24" s="99">
        <f t="shared" si="9"/>
        <v>0</v>
      </c>
      <c r="Z24" s="97">
        <v>20000</v>
      </c>
      <c r="AA24" s="98">
        <v>0</v>
      </c>
      <c r="AB24" s="99">
        <f t="shared" si="0"/>
        <v>20000</v>
      </c>
      <c r="AC24" s="97">
        <v>0</v>
      </c>
      <c r="AD24" s="98">
        <v>0</v>
      </c>
      <c r="AE24" s="99">
        <f t="shared" si="10"/>
        <v>0</v>
      </c>
      <c r="AF24" s="97">
        <v>0</v>
      </c>
      <c r="AG24" s="98">
        <v>0</v>
      </c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1" t="s">
        <v>78</v>
      </c>
      <c r="D25" s="122"/>
      <c r="E25" s="93">
        <f t="shared" si="1"/>
        <v>26000.42</v>
      </c>
      <c r="F25" s="94">
        <f t="shared" si="1"/>
        <v>0</v>
      </c>
      <c r="G25" s="119">
        <f t="shared" si="2"/>
        <v>26000.42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26000.42</v>
      </c>
      <c r="AG25" s="98">
        <v>0</v>
      </c>
      <c r="AH25" s="99">
        <f t="shared" si="11"/>
        <v>26000.42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3" t="s">
        <v>79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80</v>
      </c>
      <c r="B27" s="109"/>
      <c r="C27" s="109"/>
      <c r="D27" s="109"/>
      <c r="E27" s="125">
        <f t="shared" ref="E27:U27" si="12">SUM(E9:E26)</f>
        <v>6305399.5899999999</v>
      </c>
      <c r="F27" s="112">
        <f t="shared" si="12"/>
        <v>3250055.1399999992</v>
      </c>
      <c r="G27" s="110">
        <f t="shared" si="12"/>
        <v>3055344.45</v>
      </c>
      <c r="H27" s="114">
        <f t="shared" si="12"/>
        <v>5841773</v>
      </c>
      <c r="I27" s="112">
        <f t="shared" si="12"/>
        <v>2992357.2999999993</v>
      </c>
      <c r="J27" s="110">
        <f t="shared" si="12"/>
        <v>2849415.7</v>
      </c>
      <c r="K27" s="114">
        <f t="shared" ref="K27:P27" si="13">SUM(K9:K26)</f>
        <v>5841773</v>
      </c>
      <c r="L27" s="112">
        <f t="shared" si="13"/>
        <v>2992357.2999999993</v>
      </c>
      <c r="M27" s="113">
        <f t="shared" si="13"/>
        <v>2849415.7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339381.25</v>
      </c>
      <c r="U27" s="112">
        <f t="shared" si="12"/>
        <v>179452.92</v>
      </c>
      <c r="V27" s="113">
        <f>SUM(V9:V25)</f>
        <v>159928.32999999999</v>
      </c>
      <c r="W27" s="111">
        <f>SUM(W9:W26)</f>
        <v>78244.92</v>
      </c>
      <c r="X27" s="112">
        <f>SUM(X9:X26)</f>
        <v>78244.92</v>
      </c>
      <c r="Y27" s="113">
        <f>SUM(Y9:Y25)</f>
        <v>0</v>
      </c>
      <c r="Z27" s="114">
        <f>SUM(Z9:Z26)</f>
        <v>20000</v>
      </c>
      <c r="AA27" s="112">
        <f>SUM(AA9:AA26)</f>
        <v>0</v>
      </c>
      <c r="AB27" s="113">
        <f>SUM(AB9:AB25)</f>
        <v>20000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26000.42</v>
      </c>
      <c r="AG27" s="112">
        <f>SUM(AG9:AG26)</f>
        <v>0</v>
      </c>
      <c r="AH27" s="113">
        <f>SUM(AH9:AH25)</f>
        <v>26000.42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5F5C-8C42-41BD-BB26-3264B96B072E}">
  <sheetPr codeName="Лист6">
    <pageSetUpPr fitToPage="1"/>
  </sheetPr>
  <dimension ref="A1:O121"/>
  <sheetViews>
    <sheetView zoomScale="85" zoomScaleNormal="85" zoomScaleSheetLayoutView="7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49686.479999999996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49686.479999999996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3163.82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571.55999999999995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571.55999999999995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91.56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8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9</v>
      </c>
      <c r="C18" s="12"/>
      <c r="D18" s="13">
        <v>43970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43970</v>
      </c>
      <c r="D19" s="17"/>
      <c r="E19" s="18">
        <f>D18-C19</f>
        <v>0</v>
      </c>
    </row>
    <row r="20" spans="1:15" collapsed="1" x14ac:dyDescent="0.3">
      <c r="A20" s="11">
        <v>502</v>
      </c>
      <c r="B20" s="19" t="s">
        <v>10</v>
      </c>
      <c r="C20" s="17">
        <f>360+908</f>
        <v>1268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11</v>
      </c>
      <c r="C21" s="17">
        <v>5310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19" t="s">
        <v>12</v>
      </c>
      <c r="C22" s="17">
        <v>1010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508</v>
      </c>
      <c r="B23" s="20" t="s">
        <v>13</v>
      </c>
      <c r="C23" s="17">
        <v>36382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14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15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2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16</v>
      </c>
      <c r="C43" s="12"/>
      <c r="D43" s="13">
        <v>1847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17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18</v>
      </c>
      <c r="C50" s="12"/>
      <c r="D50" s="13">
        <v>134.1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134.1</v>
      </c>
      <c r="D51" s="17"/>
      <c r="E51" s="18">
        <f>D50-C51</f>
        <v>0</v>
      </c>
    </row>
    <row r="52" spans="1:15" collapsed="1" x14ac:dyDescent="0.3">
      <c r="A52" s="11">
        <v>912</v>
      </c>
      <c r="B52" s="20" t="s">
        <v>19</v>
      </c>
      <c r="C52" s="17">
        <v>134.1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9.5" hidden="1" customHeight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20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20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20</v>
      </c>
    </row>
    <row r="68" spans="1:15" ht="39.75" customHeight="1" x14ac:dyDescent="0.3">
      <c r="A68" s="4">
        <v>2240</v>
      </c>
      <c r="B68" s="5" t="s">
        <v>21</v>
      </c>
      <c r="C68" s="5"/>
      <c r="D68" s="6">
        <f>SUM(D70:D107)</f>
        <v>23081.11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ЗДО3!I14</f>
        <v>23081.11</v>
      </c>
      <c r="E69" s="8" t="b">
        <f>D69=D68</f>
        <v>1</v>
      </c>
    </row>
    <row r="70" spans="1:15" collapsed="1" x14ac:dyDescent="0.3">
      <c r="A70" s="14">
        <v>2240.1</v>
      </c>
      <c r="B70" s="12" t="s">
        <v>22</v>
      </c>
      <c r="C70" s="12"/>
      <c r="D70" s="13">
        <v>13195</v>
      </c>
    </row>
    <row r="71" spans="1:15" hidden="1" x14ac:dyDescent="0.3">
      <c r="A71" s="14">
        <v>2240.1999999999998</v>
      </c>
      <c r="B71" s="26" t="s">
        <v>23</v>
      </c>
      <c r="C71" s="27"/>
      <c r="D71" s="13"/>
    </row>
    <row r="72" spans="1:15" hidden="1" x14ac:dyDescent="0.3">
      <c r="A72" s="14">
        <v>2240.3000000000002</v>
      </c>
      <c r="B72" s="26" t="s">
        <v>24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25</v>
      </c>
      <c r="C79" s="27"/>
      <c r="D79" s="13"/>
    </row>
    <row r="80" spans="1:15" x14ac:dyDescent="0.3">
      <c r="A80" s="14">
        <v>2240.5</v>
      </c>
      <c r="B80" s="26" t="s">
        <v>26</v>
      </c>
      <c r="C80" s="27"/>
      <c r="D80" s="13">
        <v>1080</v>
      </c>
    </row>
    <row r="81" spans="1:15" hidden="1" outlineLevel="1" x14ac:dyDescent="0.3">
      <c r="A81" s="14"/>
      <c r="B81" s="15"/>
      <c r="C81" s="16">
        <f>SUM(C82:C90)</f>
        <v>1080</v>
      </c>
      <c r="D81" s="17"/>
      <c r="E81" s="18">
        <f>D80-C81</f>
        <v>0</v>
      </c>
    </row>
    <row r="82" spans="1:15" ht="24.75" hidden="1" customHeight="1" outlineLevel="1" x14ac:dyDescent="0.3">
      <c r="A82" s="14">
        <v>502</v>
      </c>
      <c r="B82" s="20" t="s">
        <v>27</v>
      </c>
      <c r="C82" s="17">
        <v>680</v>
      </c>
      <c r="D82" s="17"/>
      <c r="E82" s="18"/>
    </row>
    <row r="83" spans="1:15" ht="19.5" customHeight="1" collapsed="1" x14ac:dyDescent="0.3">
      <c r="A83" s="14">
        <v>502</v>
      </c>
      <c r="B83" s="19" t="s">
        <v>28</v>
      </c>
      <c r="C83" s="17">
        <v>400</v>
      </c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6" t="s">
        <v>29</v>
      </c>
      <c r="C91" s="27"/>
      <c r="D91" s="13"/>
    </row>
    <row r="92" spans="1:15" hidden="1" x14ac:dyDescent="0.3">
      <c r="A92" s="14">
        <v>2240.6999999999998</v>
      </c>
      <c r="B92" s="26" t="s">
        <v>30</v>
      </c>
      <c r="C92" s="27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6" t="s">
        <v>31</v>
      </c>
      <c r="C98" s="27"/>
      <c r="D98" s="13"/>
    </row>
    <row r="99" spans="1:15" hidden="1" x14ac:dyDescent="0.3">
      <c r="A99" s="14">
        <v>2240.9</v>
      </c>
      <c r="B99" s="26" t="s">
        <v>32</v>
      </c>
      <c r="C99" s="27"/>
      <c r="D99" s="13"/>
    </row>
    <row r="100" spans="1:15" ht="16.5" hidden="1" customHeight="1" x14ac:dyDescent="0.3">
      <c r="A100" s="14">
        <v>2241.1</v>
      </c>
      <c r="B100" s="26" t="s">
        <v>33</v>
      </c>
      <c r="C100" s="27"/>
      <c r="D100" s="13"/>
    </row>
    <row r="101" spans="1:15" ht="16.5" hidden="1" customHeight="1" x14ac:dyDescent="0.3">
      <c r="A101" s="14">
        <v>2241.1999999999998</v>
      </c>
      <c r="B101" s="26" t="s">
        <v>34</v>
      </c>
      <c r="C101" s="27"/>
      <c r="D101" s="13"/>
    </row>
    <row r="102" spans="1:15" x14ac:dyDescent="0.3">
      <c r="A102" s="14">
        <v>2241.3000000000002</v>
      </c>
      <c r="B102" s="26" t="s">
        <v>35</v>
      </c>
      <c r="C102" s="27"/>
      <c r="D102" s="13">
        <v>3494.59</v>
      </c>
    </row>
    <row r="103" spans="1:15" ht="18.75" hidden="1" customHeight="1" x14ac:dyDescent="0.3">
      <c r="A103" s="14">
        <v>2241.4</v>
      </c>
      <c r="B103" s="26" t="s">
        <v>36</v>
      </c>
      <c r="C103" s="27"/>
      <c r="D103" s="13"/>
    </row>
    <row r="104" spans="1:15" hidden="1" x14ac:dyDescent="0.3">
      <c r="A104" s="14">
        <v>2241.5</v>
      </c>
      <c r="B104" s="26" t="s">
        <v>37</v>
      </c>
      <c r="C104" s="27"/>
      <c r="D104" s="13"/>
    </row>
    <row r="105" spans="1:15" ht="38.25" hidden="1" customHeight="1" x14ac:dyDescent="0.3">
      <c r="A105" s="14">
        <v>2241.6</v>
      </c>
      <c r="B105" s="28" t="s">
        <v>38</v>
      </c>
      <c r="C105" s="27"/>
      <c r="D105" s="13"/>
    </row>
    <row r="106" spans="1:15" hidden="1" x14ac:dyDescent="0.3">
      <c r="A106" s="14">
        <v>2241.6999999999998</v>
      </c>
      <c r="B106" s="26" t="s">
        <v>39</v>
      </c>
      <c r="C106" s="27"/>
      <c r="D106" s="13"/>
    </row>
    <row r="107" spans="1:15" x14ac:dyDescent="0.3">
      <c r="A107" s="14">
        <v>2241.9</v>
      </c>
      <c r="B107" s="26" t="s">
        <v>40</v>
      </c>
      <c r="C107" s="27"/>
      <c r="D107" s="13">
        <v>5311.52</v>
      </c>
    </row>
    <row r="108" spans="1:15" hidden="1" outlineLevel="1" x14ac:dyDescent="0.3">
      <c r="A108" s="14"/>
      <c r="B108" s="15"/>
      <c r="C108" s="16">
        <f>SUM(C109:C121)</f>
        <v>5311.52</v>
      </c>
      <c r="D108" s="29"/>
      <c r="E108" s="18">
        <f>D107-C108</f>
        <v>0</v>
      </c>
    </row>
    <row r="109" spans="1:15" collapsed="1" x14ac:dyDescent="0.3">
      <c r="A109" s="14">
        <v>902</v>
      </c>
      <c r="B109" s="30" t="s">
        <v>41</v>
      </c>
      <c r="C109" s="17">
        <f>200+100+100+100+100</f>
        <v>600</v>
      </c>
      <c r="D109" s="17"/>
    </row>
    <row r="110" spans="1:15" x14ac:dyDescent="0.3">
      <c r="A110" s="14">
        <v>906</v>
      </c>
      <c r="B110" s="22" t="s">
        <v>42</v>
      </c>
      <c r="C110" s="17">
        <v>1500</v>
      </c>
      <c r="D110" s="17"/>
      <c r="G110" s="31"/>
    </row>
    <row r="111" spans="1:15" x14ac:dyDescent="0.3">
      <c r="A111" s="14">
        <v>907</v>
      </c>
      <c r="B111" s="30" t="s">
        <v>43</v>
      </c>
      <c r="C111" s="17">
        <f>1006.34+598.46</f>
        <v>1604.8000000000002</v>
      </c>
      <c r="D111" s="17"/>
    </row>
    <row r="112" spans="1:15" x14ac:dyDescent="0.3">
      <c r="A112" s="14">
        <v>908</v>
      </c>
      <c r="B112" s="30" t="s">
        <v>44</v>
      </c>
      <c r="C112" s="17">
        <f>385.12+407.2+407.2+407.2</f>
        <v>1606.72</v>
      </c>
      <c r="D112" s="17"/>
    </row>
    <row r="113" spans="1:4" hidden="1" x14ac:dyDescent="0.3">
      <c r="A113" s="14"/>
      <c r="B113" s="30"/>
      <c r="C113" s="17"/>
      <c r="D113" s="17"/>
    </row>
    <row r="114" spans="1:4" hidden="1" x14ac:dyDescent="0.3">
      <c r="A114" s="14"/>
      <c r="B114" s="30"/>
      <c r="C114" s="17"/>
      <c r="D114" s="17"/>
    </row>
    <row r="115" spans="1:4" hidden="1" x14ac:dyDescent="0.3">
      <c r="A115" s="14"/>
      <c r="B115" s="32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1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outlineLevel="1" x14ac:dyDescent="0.3">
      <c r="B120" s="33"/>
      <c r="D120" s="3" t="b">
        <f>D68=D69</f>
        <v>1</v>
      </c>
    </row>
    <row r="121" spans="1:4" hidden="1" collapsed="1" x14ac:dyDescent="0.3">
      <c r="B121" s="33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50:C50"/>
    <mergeCell ref="B68:C68"/>
    <mergeCell ref="B70:C70"/>
    <mergeCell ref="B71:C71"/>
    <mergeCell ref="B72:C72"/>
    <mergeCell ref="B79:C79"/>
    <mergeCell ref="B17:C17"/>
    <mergeCell ref="B18:C18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2023-07-20T08:20:46Z</dcterms:created>
  <dcterms:modified xsi:type="dcterms:W3CDTF">2023-07-20T08:20:48Z</dcterms:modified>
</cp:coreProperties>
</file>