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C2B97455-C6DF-450D-A753-B7C457F45108}" xr6:coauthVersionLast="36" xr6:coauthVersionMax="36" xr10:uidLastSave="{00000000-0000-0000-0000-000000000000}"/>
  <bookViews>
    <workbookView xWindow="0" yWindow="0" windowWidth="28800" windowHeight="12225" xr2:uid="{97C4EC91-5646-4B78-A182-4A67D7986638}"/>
  </bookViews>
  <sheets>
    <sheet name="ЗДО5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/>
  <c r="AH25" i="3"/>
  <c r="AE25" i="3"/>
  <c r="AB25" i="3"/>
  <c r="Y25" i="3"/>
  <c r="V25" i="3"/>
  <c r="S25" i="3"/>
  <c r="P25" i="3"/>
  <c r="M25" i="3"/>
  <c r="I25" i="3"/>
  <c r="F25" i="3" s="1"/>
  <c r="H25" i="3"/>
  <c r="E25" i="3" s="1"/>
  <c r="G25" i="3" s="1"/>
  <c r="AH24" i="3"/>
  <c r="AE24" i="3"/>
  <c r="AB24" i="3"/>
  <c r="Y24" i="3"/>
  <c r="V24" i="3"/>
  <c r="S24" i="3"/>
  <c r="P24" i="3"/>
  <c r="M24" i="3"/>
  <c r="I24" i="3"/>
  <c r="F24" i="3" s="1"/>
  <c r="H24" i="3"/>
  <c r="J24" i="3" s="1"/>
  <c r="AH23" i="3"/>
  <c r="AE23" i="3"/>
  <c r="AB23" i="3"/>
  <c r="Y23" i="3"/>
  <c r="V23" i="3"/>
  <c r="S23" i="3"/>
  <c r="P23" i="3"/>
  <c r="K23" i="3"/>
  <c r="M23" i="3" s="1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AH21" i="3"/>
  <c r="AE21" i="3"/>
  <c r="AB21" i="3"/>
  <c r="Y21" i="3"/>
  <c r="V21" i="3"/>
  <c r="S21" i="3"/>
  <c r="P21" i="3"/>
  <c r="K21" i="3"/>
  <c r="I21" i="3"/>
  <c r="F21" i="3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F19" i="3" s="1"/>
  <c r="H19" i="3"/>
  <c r="J19" i="3" s="1"/>
  <c r="AH18" i="3"/>
  <c r="AE18" i="3"/>
  <c r="AB18" i="3"/>
  <c r="Y18" i="3"/>
  <c r="V18" i="3"/>
  <c r="S18" i="3"/>
  <c r="P18" i="3"/>
  <c r="K18" i="3"/>
  <c r="M18" i="3" s="1"/>
  <c r="I18" i="3"/>
  <c r="F18" i="3"/>
  <c r="AH17" i="3"/>
  <c r="AE17" i="3"/>
  <c r="AB17" i="3"/>
  <c r="Y17" i="3"/>
  <c r="V17" i="3"/>
  <c r="S17" i="3"/>
  <c r="P17" i="3"/>
  <c r="M17" i="3"/>
  <c r="I17" i="3"/>
  <c r="F17" i="3" s="1"/>
  <c r="H17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AH15" i="3"/>
  <c r="AE15" i="3"/>
  <c r="AB15" i="3"/>
  <c r="Y15" i="3"/>
  <c r="V15" i="3"/>
  <c r="S15" i="3"/>
  <c r="P15" i="3"/>
  <c r="M15" i="3"/>
  <c r="K15" i="3"/>
  <c r="I15" i="3"/>
  <c r="F15" i="3" s="1"/>
  <c r="H15" i="3"/>
  <c r="J15" i="3" s="1"/>
  <c r="AH14" i="3"/>
  <c r="AE14" i="3"/>
  <c r="AB14" i="3"/>
  <c r="Y14" i="3"/>
  <c r="V14" i="3"/>
  <c r="S14" i="3"/>
  <c r="P14" i="3"/>
  <c r="M14" i="3"/>
  <c r="K14" i="3"/>
  <c r="H14" i="3" s="1"/>
  <c r="I14" i="3"/>
  <c r="F14" i="3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H12" i="3"/>
  <c r="F12" i="3"/>
  <c r="AH11" i="3"/>
  <c r="AE11" i="3"/>
  <c r="AB11" i="3"/>
  <c r="Y11" i="3"/>
  <c r="V11" i="3"/>
  <c r="S11" i="3"/>
  <c r="P11" i="3"/>
  <c r="K11" i="3"/>
  <c r="I11" i="3"/>
  <c r="F11" i="3" s="1"/>
  <c r="AH10" i="3"/>
  <c r="AE10" i="3"/>
  <c r="AB10" i="3"/>
  <c r="Y10" i="3"/>
  <c r="V10" i="3"/>
  <c r="S10" i="3"/>
  <c r="P10" i="3"/>
  <c r="M10" i="3"/>
  <c r="I10" i="3"/>
  <c r="F10" i="3" s="1"/>
  <c r="H10" i="3"/>
  <c r="E10" i="3" s="1"/>
  <c r="AH9" i="3"/>
  <c r="AE9" i="3"/>
  <c r="AE27" i="3" s="1"/>
  <c r="AB9" i="3"/>
  <c r="Y9" i="3"/>
  <c r="V9" i="3"/>
  <c r="S9" i="3"/>
  <c r="S27" i="3" s="1"/>
  <c r="P9" i="3"/>
  <c r="M9" i="3"/>
  <c r="I9" i="3"/>
  <c r="F9" i="3" s="1"/>
  <c r="H9" i="3"/>
  <c r="J9" i="3" s="1"/>
  <c r="C112" i="2"/>
  <c r="C111" i="2"/>
  <c r="C109" i="2"/>
  <c r="C108" i="2" s="1"/>
  <c r="E108" i="2" s="1"/>
  <c r="C93" i="2"/>
  <c r="E93" i="2" s="1"/>
  <c r="C81" i="2"/>
  <c r="E81" i="2" s="1"/>
  <c r="C73" i="2"/>
  <c r="E73" i="2" s="1"/>
  <c r="D68" i="2"/>
  <c r="D121" i="2" s="1"/>
  <c r="C50" i="2"/>
  <c r="E50" i="2" s="1"/>
  <c r="C45" i="2"/>
  <c r="C44" i="2" s="1"/>
  <c r="E44" i="2" s="1"/>
  <c r="C37" i="2"/>
  <c r="E37" i="2" s="1"/>
  <c r="C18" i="2"/>
  <c r="E18" i="2" s="1"/>
  <c r="C8" i="2"/>
  <c r="E8" i="2" s="1"/>
  <c r="D4" i="2"/>
  <c r="E4" i="2" s="1"/>
  <c r="E69" i="2" l="1"/>
  <c r="D64" i="2"/>
  <c r="E5" i="2"/>
  <c r="G26" i="3"/>
  <c r="Y27" i="3"/>
  <c r="J13" i="3"/>
  <c r="J20" i="3"/>
  <c r="E9" i="3"/>
  <c r="G9" i="3" s="1"/>
  <c r="E16" i="3"/>
  <c r="J26" i="3"/>
  <c r="H18" i="3"/>
  <c r="E19" i="3"/>
  <c r="G19" i="3" s="1"/>
  <c r="H23" i="3"/>
  <c r="E24" i="3"/>
  <c r="G24" i="3" s="1"/>
  <c r="E13" i="3"/>
  <c r="G13" i="3" s="1"/>
  <c r="E15" i="3"/>
  <c r="G15" i="3" s="1"/>
  <c r="G16" i="3"/>
  <c r="E20" i="3"/>
  <c r="G20" i="3" s="1"/>
  <c r="F27" i="3"/>
  <c r="V27" i="3"/>
  <c r="AH27" i="3"/>
  <c r="J12" i="3"/>
  <c r="E12" i="3"/>
  <c r="G12" i="3" s="1"/>
  <c r="J14" i="3"/>
  <c r="E14" i="3"/>
  <c r="G14" i="3" s="1"/>
  <c r="G10" i="3"/>
  <c r="P27" i="3"/>
  <c r="AB27" i="3"/>
  <c r="J17" i="3"/>
  <c r="E17" i="3"/>
  <c r="G17" i="3" s="1"/>
  <c r="M21" i="3"/>
  <c r="H21" i="3"/>
  <c r="J25" i="3"/>
  <c r="K27" i="3"/>
  <c r="M11" i="3"/>
  <c r="H11" i="3"/>
  <c r="H27" i="3"/>
  <c r="J22" i="3"/>
  <c r="E22" i="3"/>
  <c r="G22" i="3" s="1"/>
  <c r="I27" i="3"/>
  <c r="J10" i="3"/>
  <c r="M27" i="3" l="1"/>
  <c r="J18" i="3"/>
  <c r="E18" i="3"/>
  <c r="G18" i="3" s="1"/>
  <c r="J23" i="3"/>
  <c r="E23" i="3"/>
  <c r="G23" i="3" s="1"/>
  <c r="J11" i="3"/>
  <c r="E11" i="3"/>
  <c r="J21" i="3"/>
  <c r="E21" i="3"/>
  <c r="G21" i="3" s="1"/>
  <c r="J27" i="3" l="1"/>
  <c r="G11" i="3"/>
  <c r="G27" i="3" s="1"/>
  <c r="E27" i="3"/>
</calcChain>
</file>

<file path=xl/sharedStrings.xml><?xml version="1.0" encoding="utf-8"?>
<sst xmlns="http://schemas.openxmlformats.org/spreadsheetml/2006/main" count="115" uniqueCount="83">
  <si>
    <t>Касові видатки ЗДО №5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</si>
  <si>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</si>
  <si>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</si>
  <si>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</si>
  <si>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</si>
  <si>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</si>
  <si>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</si>
  <si>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 xml:space="preserve">Підписка </t>
  </si>
  <si>
    <t>Медикаменти</t>
  </si>
  <si>
    <t>Господарчі товари</t>
  </si>
  <si>
    <t>вапно / 03.2023</t>
  </si>
  <si>
    <t>цемент / 03.2023</t>
  </si>
  <si>
    <t>електротовари / 03.2023</t>
  </si>
  <si>
    <t>фарба / 05.2023</t>
  </si>
  <si>
    <t>будівельні матріали / 05.2023</t>
  </si>
  <si>
    <t xml:space="preserve">Миючі засоби    </t>
  </si>
  <si>
    <t>Меблі</t>
  </si>
  <si>
    <t>Бензин</t>
  </si>
  <si>
    <t>Запчастини</t>
  </si>
  <si>
    <t>термостат / 03,04.2023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</si>
  <si>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</si>
  <si>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</si>
  <si>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</si>
  <si>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</si>
  <si>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</si>
  <si>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</si>
  <si>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</si>
  <si>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</si>
  <si>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.</t>
  </si>
  <si>
    <t>ел. обл. їдальні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</si>
  <si>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</si>
  <si>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</si>
  <si>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</si>
  <si>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</si>
  <si>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</si>
  <si>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</si>
  <si>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</si>
  <si>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</si>
  <si>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</si>
  <si>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</si>
  <si>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</si>
  <si>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</si>
  <si>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02,03,04,05,06.2023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</si>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</sst>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/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ADF8FD52-924D-4D49-9777-C88FD6F3F7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9CD3-EAAE-4DE6-96C4-686F581E8869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1" customWidth="1"/>
    <col min="5" max="5" width="25" style="91" customWidth="1"/>
    <col min="6" max="10" width="25" style="127" customWidth="1"/>
    <col min="11" max="11" width="25" style="91" customWidth="1"/>
    <col min="12" max="13" width="25" style="127" customWidth="1"/>
    <col min="14" max="14" width="21.140625" style="91" hidden="1" customWidth="1"/>
    <col min="15" max="16" width="21.140625" style="127" hidden="1" customWidth="1"/>
    <col min="17" max="17" width="21.140625" style="91" hidden="1" customWidth="1"/>
    <col min="18" max="19" width="21.140625" style="127" hidden="1" customWidth="1"/>
    <col min="20" max="20" width="18.85546875" style="91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1" customWidth="1"/>
    <col min="27" max="28" width="18.85546875" style="127" customWidth="1"/>
    <col min="29" max="29" width="18.85546875" style="91" hidden="1" customWidth="1"/>
    <col min="30" max="31" width="18.85546875" style="127" hidden="1" customWidth="1"/>
    <col min="32" max="32" width="18.85546875" style="91" hidden="1" customWidth="1"/>
    <col min="33" max="34" width="18.85546875" style="127" hidden="1" customWidth="1"/>
    <col min="35" max="37" width="18.140625" style="127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47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48</v>
      </c>
      <c r="M5" s="43"/>
      <c r="N5" s="43"/>
      <c r="O5" s="46" t="s">
        <v>48</v>
      </c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49</v>
      </c>
      <c r="B6" s="48" t="s">
        <v>50</v>
      </c>
      <c r="C6" s="49" t="s">
        <v>51</v>
      </c>
      <c r="D6" s="50"/>
      <c r="E6" s="51" t="s">
        <v>52</v>
      </c>
      <c r="F6" s="52"/>
      <c r="G6" s="53"/>
      <c r="H6" s="54" t="s">
        <v>53</v>
      </c>
      <c r="I6" s="55"/>
      <c r="J6" s="56"/>
      <c r="K6" s="57" t="s">
        <v>54</v>
      </c>
      <c r="L6" s="58"/>
      <c r="M6" s="59"/>
      <c r="N6" s="57" t="s">
        <v>55</v>
      </c>
      <c r="O6" s="58"/>
      <c r="P6" s="59"/>
      <c r="Q6" s="57" t="s">
        <v>56</v>
      </c>
      <c r="R6" s="58"/>
      <c r="S6" s="59"/>
      <c r="T6" s="60" t="s">
        <v>57</v>
      </c>
      <c r="U6" s="61"/>
      <c r="V6" s="56"/>
      <c r="W6" s="61" t="s">
        <v>58</v>
      </c>
      <c r="X6" s="61"/>
      <c r="Y6" s="62"/>
      <c r="Z6" s="60" t="s">
        <v>59</v>
      </c>
      <c r="AA6" s="61"/>
      <c r="AB6" s="56"/>
      <c r="AC6" s="63" t="s">
        <v>60</v>
      </c>
      <c r="AD6" s="64"/>
      <c r="AE6" s="65"/>
      <c r="AF6" s="60" t="s">
        <v>61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62</v>
      </c>
      <c r="F7" s="71" t="s">
        <v>63</v>
      </c>
      <c r="G7" s="72" t="s">
        <v>64</v>
      </c>
      <c r="H7" s="70" t="s">
        <v>62</v>
      </c>
      <c r="I7" s="71" t="s">
        <v>63</v>
      </c>
      <c r="J7" s="72" t="s">
        <v>64</v>
      </c>
      <c r="K7" s="70" t="s">
        <v>62</v>
      </c>
      <c r="L7" s="71" t="s">
        <v>63</v>
      </c>
      <c r="M7" s="72" t="s">
        <v>64</v>
      </c>
      <c r="N7" s="70" t="s">
        <v>62</v>
      </c>
      <c r="O7" s="71" t="s">
        <v>63</v>
      </c>
      <c r="P7" s="72" t="s">
        <v>64</v>
      </c>
      <c r="Q7" s="70" t="s">
        <v>62</v>
      </c>
      <c r="R7" s="71" t="s">
        <v>63</v>
      </c>
      <c r="S7" s="72" t="s">
        <v>64</v>
      </c>
      <c r="T7" s="70" t="s">
        <v>62</v>
      </c>
      <c r="U7" s="71" t="s">
        <v>63</v>
      </c>
      <c r="V7" s="72" t="s">
        <v>64</v>
      </c>
      <c r="W7" s="70" t="s">
        <v>62</v>
      </c>
      <c r="X7" s="71" t="s">
        <v>63</v>
      </c>
      <c r="Y7" s="72" t="s">
        <v>64</v>
      </c>
      <c r="Z7" s="70" t="s">
        <v>62</v>
      </c>
      <c r="AA7" s="71" t="s">
        <v>63</v>
      </c>
      <c r="AB7" s="72" t="s">
        <v>64</v>
      </c>
      <c r="AC7" s="70" t="s">
        <v>62</v>
      </c>
      <c r="AD7" s="71" t="s">
        <v>63</v>
      </c>
      <c r="AE7" s="72" t="s">
        <v>64</v>
      </c>
      <c r="AF7" s="70" t="s">
        <v>62</v>
      </c>
      <c r="AG7" s="71" t="s">
        <v>63</v>
      </c>
      <c r="AH7" s="72" t="s">
        <v>64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82</v>
      </c>
      <c r="B9" s="115">
        <v>2111</v>
      </c>
      <c r="C9" s="116" t="s">
        <v>65</v>
      </c>
      <c r="D9" s="117"/>
      <c r="E9" s="85">
        <f>H9+T9+W9+Z9+AC9++AF9</f>
        <v>5893950</v>
      </c>
      <c r="F9" s="86">
        <f>I9+U9+X9+AA9+AD9++AG9</f>
        <v>3595572.0500000003</v>
      </c>
      <c r="G9" s="118">
        <f>E9-F9</f>
        <v>2298377.9499999997</v>
      </c>
      <c r="H9" s="85">
        <f>K9+N9+Q9</f>
        <v>5878950</v>
      </c>
      <c r="I9" s="86">
        <f>L9+O9+R9</f>
        <v>3583130.37</v>
      </c>
      <c r="J9" s="87">
        <f>H9-I9</f>
        <v>2295819.63</v>
      </c>
      <c r="K9" s="88">
        <v>5878950</v>
      </c>
      <c r="L9" s="89">
        <v>3583130.37</v>
      </c>
      <c r="M9" s="90">
        <f>K9-L9</f>
        <v>2295819.63</v>
      </c>
      <c r="N9" s="88">
        <v>0</v>
      </c>
      <c r="O9" s="89">
        <v>0</v>
      </c>
      <c r="P9" s="90">
        <f>N9-O9</f>
        <v>0</v>
      </c>
      <c r="Q9" s="88">
        <v>0</v>
      </c>
      <c r="R9" s="89">
        <v>0</v>
      </c>
      <c r="S9" s="90">
        <f>Q9-R9</f>
        <v>0</v>
      </c>
      <c r="T9" s="88">
        <v>15000</v>
      </c>
      <c r="U9" s="89">
        <v>12441.68</v>
      </c>
      <c r="V9" s="90">
        <f>T9-U9</f>
        <v>2558.3199999999997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66</v>
      </c>
      <c r="D10" s="101"/>
      <c r="E10" s="93">
        <f t="shared" ref="E10:F26" si="1">H10+T10+W10+Z10+AC10++AF10</f>
        <v>1296670</v>
      </c>
      <c r="F10" s="94">
        <f t="shared" si="1"/>
        <v>829756.71</v>
      </c>
      <c r="G10" s="119">
        <f>E10-F10</f>
        <v>466913.29000000004</v>
      </c>
      <c r="H10" s="93">
        <f>K10+N10+Q10</f>
        <v>1293370</v>
      </c>
      <c r="I10" s="94">
        <f>L10+O10+R10</f>
        <v>827019.54999999993</v>
      </c>
      <c r="J10" s="96">
        <f>H10-I10</f>
        <v>466350.45000000007</v>
      </c>
      <c r="K10" s="97">
        <v>1293370</v>
      </c>
      <c r="L10" s="98">
        <v>827019.54999999993</v>
      </c>
      <c r="M10" s="99">
        <f>K10-L10</f>
        <v>466350.45000000007</v>
      </c>
      <c r="N10" s="97">
        <v>0</v>
      </c>
      <c r="O10" s="98">
        <v>0</v>
      </c>
      <c r="P10" s="99">
        <f>N10-O10</f>
        <v>0</v>
      </c>
      <c r="Q10" s="97">
        <v>0</v>
      </c>
      <c r="R10" s="98">
        <v>0</v>
      </c>
      <c r="S10" s="99">
        <f>Q10-R10</f>
        <v>0</v>
      </c>
      <c r="T10" s="97">
        <v>3300</v>
      </c>
      <c r="U10" s="98">
        <v>2737.16</v>
      </c>
      <c r="V10" s="99">
        <f>T10-U10</f>
        <v>562.84000000000015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105750</v>
      </c>
      <c r="F11" s="94">
        <f t="shared" si="1"/>
        <v>15643.99</v>
      </c>
      <c r="G11" s="119">
        <f t="shared" ref="G11:G25" si="2">E11-F11</f>
        <v>90106.01</v>
      </c>
      <c r="H11" s="93">
        <f t="shared" ref="H11:I26" si="3">K11+N11+Q11</f>
        <v>99550</v>
      </c>
      <c r="I11" s="94">
        <f t="shared" si="3"/>
        <v>15643.99</v>
      </c>
      <c r="J11" s="96">
        <f t="shared" ref="J11:J25" si="4">H11-I11</f>
        <v>83906.01</v>
      </c>
      <c r="K11" s="97">
        <f>139550-14000-6000-20000</f>
        <v>99550</v>
      </c>
      <c r="L11" s="98">
        <v>15643.99</v>
      </c>
      <c r="M11" s="99">
        <f t="shared" ref="M11:M25" si="5">K11-L11</f>
        <v>83906.01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6200</v>
      </c>
      <c r="U11" s="98">
        <v>0</v>
      </c>
      <c r="V11" s="99">
        <f t="shared" ref="V11:V25" si="8">T11-U11</f>
        <v>6200</v>
      </c>
      <c r="W11" s="97">
        <v>0</v>
      </c>
      <c r="X11" s="98">
        <v>0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67</v>
      </c>
      <c r="D12" s="101"/>
      <c r="E12" s="93">
        <f t="shared" si="1"/>
        <v>2930</v>
      </c>
      <c r="F12" s="94">
        <f t="shared" si="1"/>
        <v>0</v>
      </c>
      <c r="G12" s="95">
        <f t="shared" si="2"/>
        <v>2930</v>
      </c>
      <c r="H12" s="93">
        <f>K12+N12+Q12</f>
        <v>2930</v>
      </c>
      <c r="I12" s="94">
        <f t="shared" si="3"/>
        <v>0</v>
      </c>
      <c r="J12" s="96">
        <f t="shared" si="4"/>
        <v>2930</v>
      </c>
      <c r="K12" s="97">
        <v>2930</v>
      </c>
      <c r="L12" s="98">
        <v>0</v>
      </c>
      <c r="M12" s="99">
        <f t="shared" si="5"/>
        <v>2930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68</v>
      </c>
      <c r="D13" s="101"/>
      <c r="E13" s="93">
        <f t="shared" si="1"/>
        <v>861280</v>
      </c>
      <c r="F13" s="94">
        <f t="shared" si="1"/>
        <v>676197.37999999989</v>
      </c>
      <c r="G13" s="119">
        <f t="shared" si="2"/>
        <v>185082.62000000011</v>
      </c>
      <c r="H13" s="93">
        <f t="shared" si="3"/>
        <v>450580</v>
      </c>
      <c r="I13" s="94">
        <f t="shared" si="3"/>
        <v>317622.15999999997</v>
      </c>
      <c r="J13" s="96">
        <f t="shared" si="4"/>
        <v>132957.84000000003</v>
      </c>
      <c r="K13" s="97">
        <v>450580</v>
      </c>
      <c r="L13" s="98">
        <v>317622.15999999997</v>
      </c>
      <c r="M13" s="99">
        <f t="shared" si="5"/>
        <v>132957.84000000003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410700</v>
      </c>
      <c r="U13" s="98">
        <v>358575.22</v>
      </c>
      <c r="V13" s="99">
        <f t="shared" si="8"/>
        <v>52124.780000000028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22</v>
      </c>
      <c r="D14" s="101"/>
      <c r="E14" s="93">
        <f t="shared" si="1"/>
        <v>300474</v>
      </c>
      <c r="F14" s="94">
        <f t="shared" si="1"/>
        <v>33187.879999999997</v>
      </c>
      <c r="G14" s="119">
        <f t="shared" si="2"/>
        <v>267286.12</v>
      </c>
      <c r="H14" s="93">
        <f t="shared" si="3"/>
        <v>300474</v>
      </c>
      <c r="I14" s="94">
        <f t="shared" si="3"/>
        <v>33187.879999999997</v>
      </c>
      <c r="J14" s="96">
        <f t="shared" si="4"/>
        <v>267286.12</v>
      </c>
      <c r="K14" s="97">
        <f>289880+17594-14000+8000-1000</f>
        <v>300474</v>
      </c>
      <c r="L14" s="98">
        <v>33187.879999999997</v>
      </c>
      <c r="M14" s="99">
        <f t="shared" si="5"/>
        <v>267286.12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69</v>
      </c>
      <c r="D15" s="101"/>
      <c r="E15" s="93">
        <f t="shared" si="1"/>
        <v>3560</v>
      </c>
      <c r="F15" s="94">
        <f t="shared" si="1"/>
        <v>1831.6</v>
      </c>
      <c r="G15" s="119">
        <f t="shared" si="2"/>
        <v>1728.4</v>
      </c>
      <c r="H15" s="93">
        <f t="shared" si="3"/>
        <v>3560</v>
      </c>
      <c r="I15" s="94">
        <f t="shared" si="3"/>
        <v>1831.6</v>
      </c>
      <c r="J15" s="96">
        <f t="shared" si="4"/>
        <v>1728.4</v>
      </c>
      <c r="K15" s="97">
        <f>6290-2730</f>
        <v>3560</v>
      </c>
      <c r="L15" s="98">
        <v>1831.6</v>
      </c>
      <c r="M15" s="99">
        <f t="shared" si="5"/>
        <v>1728.4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70</v>
      </c>
      <c r="D16" s="101"/>
      <c r="E16" s="93">
        <f t="shared" si="1"/>
        <v>1168250</v>
      </c>
      <c r="F16" s="94">
        <f t="shared" si="1"/>
        <v>744609.65</v>
      </c>
      <c r="G16" s="119">
        <f t="shared" si="2"/>
        <v>423640.35</v>
      </c>
      <c r="H16" s="93">
        <f t="shared" si="3"/>
        <v>1168250</v>
      </c>
      <c r="I16" s="94">
        <f t="shared" si="3"/>
        <v>744609.65</v>
      </c>
      <c r="J16" s="96">
        <f t="shared" si="4"/>
        <v>423640.35</v>
      </c>
      <c r="K16" s="97">
        <v>1168250</v>
      </c>
      <c r="L16" s="98">
        <v>744609.65</v>
      </c>
      <c r="M16" s="99">
        <f t="shared" si="5"/>
        <v>423640.35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71</v>
      </c>
      <c r="D17" s="101"/>
      <c r="E17" s="93">
        <f t="shared" si="1"/>
        <v>44850</v>
      </c>
      <c r="F17" s="94">
        <f t="shared" si="1"/>
        <v>19557.140000000003</v>
      </c>
      <c r="G17" s="119">
        <f t="shared" si="2"/>
        <v>25292.859999999997</v>
      </c>
      <c r="H17" s="93">
        <f t="shared" si="3"/>
        <v>44850</v>
      </c>
      <c r="I17" s="94">
        <f t="shared" si="3"/>
        <v>19557.140000000003</v>
      </c>
      <c r="J17" s="96">
        <f t="shared" si="4"/>
        <v>25292.859999999997</v>
      </c>
      <c r="K17" s="97">
        <v>44850</v>
      </c>
      <c r="L17" s="98">
        <v>19557.140000000003</v>
      </c>
      <c r="M17" s="99">
        <f t="shared" si="5"/>
        <v>25292.859999999997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72</v>
      </c>
      <c r="D18" s="101"/>
      <c r="E18" s="93">
        <f t="shared" si="1"/>
        <v>202950</v>
      </c>
      <c r="F18" s="94">
        <f t="shared" si="1"/>
        <v>108780.7</v>
      </c>
      <c r="G18" s="119">
        <f t="shared" si="2"/>
        <v>94169.3</v>
      </c>
      <c r="H18" s="93">
        <f t="shared" si="3"/>
        <v>202950</v>
      </c>
      <c r="I18" s="94">
        <f t="shared" si="3"/>
        <v>108780.7</v>
      </c>
      <c r="J18" s="96">
        <f t="shared" si="4"/>
        <v>94169.3</v>
      </c>
      <c r="K18" s="97">
        <f>244500-41550</f>
        <v>202950</v>
      </c>
      <c r="L18" s="98">
        <v>108780.7</v>
      </c>
      <c r="M18" s="99">
        <f t="shared" si="5"/>
        <v>94169.3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73</v>
      </c>
      <c r="D19" s="101"/>
      <c r="E19" s="93">
        <f t="shared" si="1"/>
        <v>0</v>
      </c>
      <c r="F19" s="94">
        <f t="shared" si="1"/>
        <v>0</v>
      </c>
      <c r="G19" s="119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74</v>
      </c>
      <c r="D20" s="101"/>
      <c r="E20" s="93">
        <f t="shared" si="1"/>
        <v>13000</v>
      </c>
      <c r="F20" s="94">
        <f t="shared" si="1"/>
        <v>4183.2</v>
      </c>
      <c r="G20" s="119">
        <f t="shared" si="2"/>
        <v>8816.7999999999993</v>
      </c>
      <c r="H20" s="93">
        <f t="shared" si="3"/>
        <v>13000</v>
      </c>
      <c r="I20" s="94">
        <f t="shared" si="3"/>
        <v>4183.2</v>
      </c>
      <c r="J20" s="96">
        <f t="shared" si="4"/>
        <v>8816.7999999999993</v>
      </c>
      <c r="K20" s="97">
        <v>13000</v>
      </c>
      <c r="L20" s="98">
        <v>4183.2</v>
      </c>
      <c r="M20" s="99">
        <f t="shared" si="5"/>
        <v>8816.7999999999993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0" t="s">
        <v>75</v>
      </c>
      <c r="D21" s="120"/>
      <c r="E21" s="93">
        <f t="shared" si="1"/>
        <v>710</v>
      </c>
      <c r="F21" s="94">
        <f t="shared" si="1"/>
        <v>470</v>
      </c>
      <c r="G21" s="119">
        <f t="shared" si="2"/>
        <v>240</v>
      </c>
      <c r="H21" s="93">
        <f t="shared" si="3"/>
        <v>710</v>
      </c>
      <c r="I21" s="94">
        <f t="shared" si="3"/>
        <v>470</v>
      </c>
      <c r="J21" s="96">
        <f t="shared" si="4"/>
        <v>240</v>
      </c>
      <c r="K21" s="97">
        <f>2800-590-1500</f>
        <v>710</v>
      </c>
      <c r="L21" s="98">
        <v>470</v>
      </c>
      <c r="M21" s="99">
        <f t="shared" si="5"/>
        <v>240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76</v>
      </c>
      <c r="D22" s="101"/>
      <c r="E22" s="93">
        <f t="shared" si="1"/>
        <v>0</v>
      </c>
      <c r="F22" s="94">
        <f t="shared" si="1"/>
        <v>0</v>
      </c>
      <c r="G22" s="119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77</v>
      </c>
      <c r="D23" s="101"/>
      <c r="E23" s="93">
        <f t="shared" si="1"/>
        <v>640</v>
      </c>
      <c r="F23" s="94">
        <f t="shared" si="1"/>
        <v>0</v>
      </c>
      <c r="G23" s="119">
        <f t="shared" si="2"/>
        <v>640</v>
      </c>
      <c r="H23" s="93">
        <f t="shared" si="3"/>
        <v>640</v>
      </c>
      <c r="I23" s="94">
        <f t="shared" si="3"/>
        <v>0</v>
      </c>
      <c r="J23" s="96">
        <f t="shared" si="4"/>
        <v>640</v>
      </c>
      <c r="K23" s="97">
        <f>50+590</f>
        <v>640</v>
      </c>
      <c r="L23" s="98">
        <v>0</v>
      </c>
      <c r="M23" s="99">
        <f t="shared" si="5"/>
        <v>640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78</v>
      </c>
      <c r="D24" s="101"/>
      <c r="E24" s="93">
        <f t="shared" si="1"/>
        <v>109483.6</v>
      </c>
      <c r="F24" s="94">
        <f t="shared" si="1"/>
        <v>79483.600000000006</v>
      </c>
      <c r="G24" s="119">
        <f t="shared" si="2"/>
        <v>30000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79483.600000000006</v>
      </c>
      <c r="X24" s="98">
        <v>79483.600000000006</v>
      </c>
      <c r="Y24" s="99">
        <f t="shared" si="9"/>
        <v>0</v>
      </c>
      <c r="Z24" s="97">
        <v>30000</v>
      </c>
      <c r="AA24" s="98">
        <v>0</v>
      </c>
      <c r="AB24" s="99">
        <f t="shared" si="0"/>
        <v>30000</v>
      </c>
      <c r="AC24" s="97">
        <v>0</v>
      </c>
      <c r="AD24" s="98">
        <v>0</v>
      </c>
      <c r="AE24" s="99">
        <f t="shared" si="10"/>
        <v>0</v>
      </c>
      <c r="AF24" s="97"/>
      <c r="AG24" s="98"/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1" t="s">
        <v>79</v>
      </c>
      <c r="D25" s="122"/>
      <c r="E25" s="93">
        <f t="shared" si="1"/>
        <v>0</v>
      </c>
      <c r="F25" s="94">
        <f t="shared" si="1"/>
        <v>0</v>
      </c>
      <c r="G25" s="119">
        <f t="shared" si="2"/>
        <v>0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0</v>
      </c>
      <c r="AG25" s="98">
        <v>0</v>
      </c>
      <c r="AH25" s="99">
        <f t="shared" si="11"/>
        <v>0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3" t="s">
        <v>80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81</v>
      </c>
      <c r="B27" s="109"/>
      <c r="C27" s="109"/>
      <c r="D27" s="125"/>
      <c r="E27" s="114">
        <f t="shared" ref="E27:U27" si="12">SUM(E9:E26)</f>
        <v>10004497.6</v>
      </c>
      <c r="F27" s="112">
        <f t="shared" si="12"/>
        <v>6109273.8999999994</v>
      </c>
      <c r="G27" s="110">
        <f t="shared" si="12"/>
        <v>3895223.6999999993</v>
      </c>
      <c r="H27" s="114">
        <f t="shared" si="12"/>
        <v>9459814</v>
      </c>
      <c r="I27" s="112">
        <f t="shared" si="12"/>
        <v>5656036.2400000002</v>
      </c>
      <c r="J27" s="110">
        <f t="shared" si="12"/>
        <v>3803777.7599999993</v>
      </c>
      <c r="K27" s="114">
        <f t="shared" ref="K27:P27" si="13">SUM(K9:K26)</f>
        <v>9459814</v>
      </c>
      <c r="L27" s="112">
        <f t="shared" si="13"/>
        <v>5656036.2400000002</v>
      </c>
      <c r="M27" s="113">
        <f t="shared" si="13"/>
        <v>3803777.7599999993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435200</v>
      </c>
      <c r="U27" s="112">
        <f t="shared" si="12"/>
        <v>373754.06</v>
      </c>
      <c r="V27" s="113">
        <f>SUM(V9:V25)</f>
        <v>61445.940000000031</v>
      </c>
      <c r="W27" s="111">
        <f>SUM(W9:W26)</f>
        <v>79483.600000000006</v>
      </c>
      <c r="X27" s="112">
        <f>SUM(X9:X26)</f>
        <v>79483.600000000006</v>
      </c>
      <c r="Y27" s="113">
        <f>SUM(Y9:Y25)</f>
        <v>0</v>
      </c>
      <c r="Z27" s="114">
        <f>SUM(Z9:Z26)</f>
        <v>30000</v>
      </c>
      <c r="AA27" s="112">
        <f>SUM(AA9:AA26)</f>
        <v>0</v>
      </c>
      <c r="AB27" s="113">
        <f>SUM(AB9:AB25)</f>
        <v>30000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81C72-1438-498C-AED4-82DE389C086D}">
  <sheetPr codeName="Лист8">
    <pageSetUpPr fitToPage="1"/>
  </sheetPr>
  <dimension ref="A1:O122"/>
  <sheetViews>
    <sheetView zoomScale="85" zoomScaleNormal="85" zoomScaleSheetLayoutView="53" workbookViewId="0">
      <selection sqref="A1:D1"/>
    </sheetView>
  </sheetViews>
  <sheetFormatPr defaultRowHeight="18.75" outlineLevelRow="1" outlineLevelCol="1" x14ac:dyDescent="0.3"/>
  <cols>
    <col min="1" max="1" width="9.140625" style="2"/>
    <col min="2" max="2" width="70.7109375" style="2" customWidth="1"/>
    <col min="3" max="4" width="20.7109375" style="3" customWidth="1"/>
    <col min="5" max="5" width="16.85546875" style="2" hidden="1" customWidth="1" outlineLevel="1"/>
    <col min="6" max="6" width="9.140625" style="2" collapsed="1"/>
    <col min="7" max="8" width="9.140625" style="2"/>
    <col min="9" max="9" width="15.140625" style="2" customWidth="1"/>
    <col min="10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ЗДО5!B4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SUM(D6:D49)</f>
        <v>15643.99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ЗДО5!I11</f>
        <v>15643.99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1660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582.99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582.99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102.99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9</v>
      </c>
      <c r="C17" s="12"/>
      <c r="D17" s="13">
        <v>4246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4246</v>
      </c>
      <c r="D18" s="17"/>
      <c r="E18" s="18">
        <f>D17-C18</f>
        <v>0</v>
      </c>
    </row>
    <row r="19" spans="1:15" collapsed="1" x14ac:dyDescent="0.3">
      <c r="A19" s="11">
        <v>502</v>
      </c>
      <c r="B19" s="19" t="s">
        <v>10</v>
      </c>
      <c r="C19" s="17">
        <v>550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507</v>
      </c>
      <c r="B20" s="19" t="s">
        <v>11</v>
      </c>
      <c r="C20" s="17">
        <v>690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12</v>
      </c>
      <c r="C21" s="17">
        <v>1750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20" t="s">
        <v>13</v>
      </c>
      <c r="C22" s="17">
        <v>830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507</v>
      </c>
      <c r="B23" s="20" t="s">
        <v>14</v>
      </c>
      <c r="C23" s="17">
        <v>426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x14ac:dyDescent="0.3">
      <c r="A35" s="11">
        <v>2210.6</v>
      </c>
      <c r="B35" s="12" t="s">
        <v>15</v>
      </c>
      <c r="C35" s="12"/>
      <c r="D35" s="13">
        <v>2990</v>
      </c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12" t="s">
        <v>16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17</v>
      </c>
      <c r="C42" s="12"/>
      <c r="D42" s="13">
        <v>4140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2210.9</v>
      </c>
      <c r="B43" s="12" t="s">
        <v>18</v>
      </c>
      <c r="C43" s="12"/>
      <c r="D43" s="13">
        <v>2025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outlineLevel="1" x14ac:dyDescent="0.3">
      <c r="A44" s="14"/>
      <c r="B44" s="15"/>
      <c r="C44" s="16">
        <f>SUM(C45:C48)</f>
        <v>2025</v>
      </c>
      <c r="D44" s="17"/>
      <c r="E44" s="18">
        <f>D43-C44</f>
        <v>0</v>
      </c>
    </row>
    <row r="45" spans="1:15" collapsed="1" x14ac:dyDescent="0.3">
      <c r="A45" s="11"/>
      <c r="B45" s="20" t="s">
        <v>19</v>
      </c>
      <c r="C45" s="17">
        <f>665+1360</f>
        <v>2025</v>
      </c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1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>
        <v>2211.9</v>
      </c>
      <c r="B49" s="12" t="s">
        <v>20</v>
      </c>
      <c r="C49" s="12"/>
      <c r="D49" s="13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outlineLevel="1" x14ac:dyDescent="0.3">
      <c r="A50" s="14"/>
      <c r="B50" s="15"/>
      <c r="C50" s="16">
        <f>SUM(C51:C64)</f>
        <v>0</v>
      </c>
      <c r="D50" s="17"/>
      <c r="E50" s="18">
        <f>D49-C50</f>
        <v>0</v>
      </c>
    </row>
    <row r="51" spans="1:15" hidden="1" collapsed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2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2"/>
      <c r="D65" s="23" t="s">
        <v>21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3" t="s">
        <v>21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3" t="s">
        <v>21</v>
      </c>
    </row>
    <row r="68" spans="1:15" ht="39.75" customHeight="1" x14ac:dyDescent="0.3">
      <c r="A68" s="4">
        <v>2240</v>
      </c>
      <c r="B68" s="5" t="s">
        <v>22</v>
      </c>
      <c r="C68" s="5"/>
      <c r="D68" s="6">
        <f>SUM(D70:D107)</f>
        <v>33187.879999999997</v>
      </c>
      <c r="E68" s="8"/>
      <c r="F68" s="8"/>
      <c r="G68" s="8"/>
      <c r="I68" s="7"/>
      <c r="J68" s="8"/>
      <c r="K68" s="8"/>
      <c r="M68" s="8"/>
      <c r="N68" s="8"/>
      <c r="O68" s="8"/>
    </row>
    <row r="69" spans="1:15" hidden="1" outlineLevel="1" x14ac:dyDescent="0.3">
      <c r="A69" s="24">
        <v>2240</v>
      </c>
      <c r="B69" s="24"/>
      <c r="C69" s="10"/>
      <c r="D69" s="10">
        <f>ЗДО5!I14</f>
        <v>33187.879999999997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23</v>
      </c>
      <c r="C70" s="12"/>
      <c r="D70" s="13">
        <v>18442</v>
      </c>
    </row>
    <row r="71" spans="1:15" hidden="1" x14ac:dyDescent="0.3">
      <c r="A71" s="14">
        <v>2240.1999999999998</v>
      </c>
      <c r="B71" s="25" t="s">
        <v>24</v>
      </c>
      <c r="C71" s="26"/>
      <c r="D71" s="13"/>
    </row>
    <row r="72" spans="1:15" hidden="1" x14ac:dyDescent="0.3">
      <c r="A72" s="14">
        <v>2240.3000000000002</v>
      </c>
      <c r="B72" s="25" t="s">
        <v>25</v>
      </c>
      <c r="C72" s="26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5" t="s">
        <v>26</v>
      </c>
      <c r="C79" s="26"/>
      <c r="D79" s="13"/>
    </row>
    <row r="80" spans="1:15" x14ac:dyDescent="0.3">
      <c r="A80" s="14">
        <v>2240.5</v>
      </c>
      <c r="B80" s="25" t="s">
        <v>27</v>
      </c>
      <c r="C80" s="26"/>
      <c r="D80" s="13">
        <v>5698</v>
      </c>
    </row>
    <row r="81" spans="1:15" hidden="1" outlineLevel="1" x14ac:dyDescent="0.3">
      <c r="A81" s="14"/>
      <c r="B81" s="15"/>
      <c r="C81" s="16">
        <f>SUM(C82:C90)</f>
        <v>5698</v>
      </c>
      <c r="D81" s="17" t="s">
        <v>28</v>
      </c>
      <c r="E81" s="18">
        <f>D80-C81</f>
        <v>0</v>
      </c>
    </row>
    <row r="82" spans="1:15" ht="17.25" customHeight="1" collapsed="1" x14ac:dyDescent="0.3">
      <c r="A82" s="14">
        <v>506</v>
      </c>
      <c r="B82" s="19" t="s">
        <v>29</v>
      </c>
      <c r="C82" s="17">
        <v>5698</v>
      </c>
      <c r="D82" s="17"/>
    </row>
    <row r="83" spans="1:15" ht="17.25" hidden="1" customHeight="1" x14ac:dyDescent="0.3">
      <c r="A83" s="14"/>
      <c r="B83" s="19"/>
      <c r="C83" s="17"/>
      <c r="D83" s="17"/>
    </row>
    <row r="84" spans="1:15" ht="17.25" hidden="1" customHeight="1" x14ac:dyDescent="0.3">
      <c r="A84" s="14"/>
      <c r="B84" s="27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5" t="s">
        <v>30</v>
      </c>
      <c r="C91" s="26"/>
      <c r="D91" s="13"/>
    </row>
    <row r="92" spans="1:15" hidden="1" x14ac:dyDescent="0.3">
      <c r="A92" s="14">
        <v>2240.6999999999998</v>
      </c>
      <c r="B92" s="25" t="s">
        <v>31</v>
      </c>
      <c r="C92" s="26"/>
      <c r="D92" s="13"/>
    </row>
    <row r="93" spans="1:15" hidden="1" outlineLevel="1" x14ac:dyDescent="0.3">
      <c r="A93" s="14"/>
      <c r="B93" s="15"/>
      <c r="C93" s="16">
        <f>SUM(C94:C97)</f>
        <v>0</v>
      </c>
      <c r="D93" s="17"/>
      <c r="E93" s="18">
        <f>D92-C93</f>
        <v>0</v>
      </c>
    </row>
    <row r="94" spans="1:15" hidden="1" collapsed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hidden="1" x14ac:dyDescent="0.3">
      <c r="A98" s="14">
        <v>2240.8000000000002</v>
      </c>
      <c r="B98" s="25" t="s">
        <v>32</v>
      </c>
      <c r="C98" s="26"/>
      <c r="D98" s="13"/>
    </row>
    <row r="99" spans="1:15" hidden="1" x14ac:dyDescent="0.3">
      <c r="A99" s="14">
        <v>2240.9</v>
      </c>
      <c r="B99" s="25" t="s">
        <v>33</v>
      </c>
      <c r="C99" s="26"/>
      <c r="D99" s="13"/>
    </row>
    <row r="100" spans="1:15" hidden="1" x14ac:dyDescent="0.3">
      <c r="A100" s="14">
        <v>2241.1</v>
      </c>
      <c r="B100" s="25" t="s">
        <v>34</v>
      </c>
      <c r="C100" s="26"/>
      <c r="D100" s="13"/>
    </row>
    <row r="101" spans="1:15" hidden="1" x14ac:dyDescent="0.3">
      <c r="A101" s="14">
        <v>2241.1999999999998</v>
      </c>
      <c r="B101" s="25" t="s">
        <v>35</v>
      </c>
      <c r="C101" s="26"/>
      <c r="D101" s="13"/>
    </row>
    <row r="102" spans="1:15" x14ac:dyDescent="0.3">
      <c r="A102" s="14">
        <v>2241.3000000000002</v>
      </c>
      <c r="B102" s="25" t="s">
        <v>36</v>
      </c>
      <c r="C102" s="26"/>
      <c r="D102" s="13">
        <v>3079.28</v>
      </c>
    </row>
    <row r="103" spans="1:15" hidden="1" x14ac:dyDescent="0.3">
      <c r="A103" s="14">
        <v>2241.4</v>
      </c>
      <c r="B103" s="25" t="s">
        <v>37</v>
      </c>
      <c r="C103" s="26"/>
      <c r="D103" s="13"/>
    </row>
    <row r="104" spans="1:15" hidden="1" x14ac:dyDescent="0.3">
      <c r="A104" s="14">
        <v>2241.5</v>
      </c>
      <c r="B104" s="25" t="s">
        <v>38</v>
      </c>
      <c r="C104" s="26"/>
      <c r="D104" s="13"/>
    </row>
    <row r="105" spans="1:15" ht="38.25" hidden="1" customHeight="1" x14ac:dyDescent="0.3">
      <c r="A105" s="14">
        <v>2241.6</v>
      </c>
      <c r="B105" s="28" t="s">
        <v>39</v>
      </c>
      <c r="C105" s="26"/>
      <c r="D105" s="13"/>
    </row>
    <row r="106" spans="1:15" hidden="1" x14ac:dyDescent="0.3">
      <c r="A106" s="14">
        <v>2241.6999999999998</v>
      </c>
      <c r="B106" s="25" t="s">
        <v>40</v>
      </c>
      <c r="C106" s="26"/>
      <c r="D106" s="13"/>
    </row>
    <row r="107" spans="1:15" x14ac:dyDescent="0.3">
      <c r="A107" s="14">
        <v>2241.9</v>
      </c>
      <c r="B107" s="25" t="s">
        <v>41</v>
      </c>
      <c r="C107" s="26"/>
      <c r="D107" s="13">
        <v>5968.6</v>
      </c>
    </row>
    <row r="108" spans="1:15" hidden="1" outlineLevel="1" x14ac:dyDescent="0.3">
      <c r="A108" s="14"/>
      <c r="B108" s="15"/>
      <c r="C108" s="16">
        <f>SUM(C109:C122)</f>
        <v>5968.6</v>
      </c>
      <c r="D108" s="29"/>
      <c r="E108" s="18">
        <f>D107-C108</f>
        <v>0</v>
      </c>
    </row>
    <row r="109" spans="1:15" ht="21.75" customHeight="1" collapsed="1" x14ac:dyDescent="0.3">
      <c r="A109" s="14">
        <v>902</v>
      </c>
      <c r="B109" s="27" t="s">
        <v>42</v>
      </c>
      <c r="C109" s="17">
        <f>200+100+100+100+100</f>
        <v>600</v>
      </c>
      <c r="D109" s="17"/>
    </row>
    <row r="110" spans="1:15" x14ac:dyDescent="0.3">
      <c r="A110" s="14">
        <v>906</v>
      </c>
      <c r="B110" s="30" t="s">
        <v>43</v>
      </c>
      <c r="C110" s="17">
        <v>1000</v>
      </c>
      <c r="D110" s="17"/>
    </row>
    <row r="111" spans="1:15" x14ac:dyDescent="0.3">
      <c r="A111" s="14">
        <v>907</v>
      </c>
      <c r="B111" s="27" t="s">
        <v>44</v>
      </c>
      <c r="C111" s="17">
        <f>1006.33+598.47</f>
        <v>1604.8000000000002</v>
      </c>
      <c r="D111" s="17"/>
    </row>
    <row r="112" spans="1:15" x14ac:dyDescent="0.3">
      <c r="A112" s="14">
        <v>908</v>
      </c>
      <c r="B112" s="27" t="s">
        <v>45</v>
      </c>
      <c r="C112" s="17">
        <f>626+712.6+712.6+712.6</f>
        <v>2763.7999999999997</v>
      </c>
      <c r="D112" s="17"/>
    </row>
    <row r="113" spans="1:6" hidden="1" x14ac:dyDescent="0.3">
      <c r="A113" s="14"/>
      <c r="B113" s="27"/>
      <c r="C113" s="17"/>
      <c r="D113" s="17"/>
    </row>
    <row r="114" spans="1:6" hidden="1" x14ac:dyDescent="0.3">
      <c r="A114" s="14"/>
      <c r="B114" s="27"/>
      <c r="C114" s="17"/>
      <c r="D114" s="17"/>
    </row>
    <row r="115" spans="1:6" hidden="1" x14ac:dyDescent="0.3">
      <c r="A115" s="14"/>
      <c r="B115" s="27"/>
      <c r="C115" s="17"/>
      <c r="D115" s="17"/>
    </row>
    <row r="116" spans="1:6" hidden="1" x14ac:dyDescent="0.3">
      <c r="A116" s="14"/>
      <c r="B116" s="27"/>
      <c r="C116" s="17"/>
      <c r="D116" s="17"/>
    </row>
    <row r="117" spans="1:6" hidden="1" x14ac:dyDescent="0.3">
      <c r="A117" s="14"/>
      <c r="B117" s="31"/>
      <c r="C117" s="17"/>
      <c r="D117" s="17"/>
    </row>
    <row r="118" spans="1:6" hidden="1" x14ac:dyDescent="0.3">
      <c r="A118" s="14"/>
      <c r="B118" s="19"/>
      <c r="C118" s="17"/>
      <c r="D118" s="17"/>
    </row>
    <row r="119" spans="1:6" hidden="1" x14ac:dyDescent="0.3">
      <c r="A119" s="14"/>
      <c r="B119" s="19"/>
      <c r="C119" s="17"/>
      <c r="D119" s="17"/>
    </row>
    <row r="120" spans="1:6" hidden="1" x14ac:dyDescent="0.3">
      <c r="A120" s="14"/>
      <c r="B120" s="19"/>
      <c r="C120" s="11"/>
      <c r="D120" s="17"/>
    </row>
    <row r="121" spans="1:6" ht="20.25" hidden="1" outlineLevel="1" x14ac:dyDescent="0.3">
      <c r="B121" s="32"/>
      <c r="D121" s="3" t="b">
        <f>D68=D69</f>
        <v>1</v>
      </c>
      <c r="F121" s="33"/>
    </row>
    <row r="122" spans="1:6" hidden="1" collapsed="1" x14ac:dyDescent="0.3">
      <c r="B122" s="32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49:C49"/>
    <mergeCell ref="B68:C68"/>
    <mergeCell ref="B70:C70"/>
    <mergeCell ref="B71:C71"/>
    <mergeCell ref="B72:C72"/>
    <mergeCell ref="B79:C79"/>
    <mergeCell ref="B16:C16"/>
    <mergeCell ref="B17:C17"/>
    <mergeCell ref="B35:C35"/>
    <mergeCell ref="B36:C36"/>
    <mergeCell ref="B42:C42"/>
    <mergeCell ref="B43:C43"/>
    <mergeCell ref="A1:D1"/>
    <mergeCell ref="A2:D2"/>
    <mergeCell ref="B4:C4"/>
    <mergeCell ref="B6:C6"/>
    <mergeCell ref="B7:C7"/>
    <mergeCell ref="B15:C15"/>
  </mergeCells>
  <pageMargins left="1.299212598425197" right="0.70866141732283472" top="0.55118110236220474" bottom="0.55118110236220474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ЗДО5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2023-07-20T08:20:51Z</dcterms:created>
  <dcterms:modified xsi:type="dcterms:W3CDTF">2023-07-20T08:20:52Z</dcterms:modified>
</cp:coreProperties>
</file>