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90100C48-D384-47D5-9939-ED6648D01F36}" xr6:coauthVersionLast="36" xr6:coauthVersionMax="36" xr10:uidLastSave="{00000000-0000-0000-0000-000000000000}"/>
  <bookViews>
    <workbookView xWindow="0" yWindow="0" windowWidth="28800" windowHeight="12225" xr2:uid="{F1D04B7A-6A1D-4C62-B16C-CDCC59411705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F25" i="3" s="1"/>
  <c r="H25" i="3"/>
  <c r="E25" i="3"/>
  <c r="G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M21" i="3" s="1"/>
  <c r="I21" i="3"/>
  <c r="F21" i="3" s="1"/>
  <c r="H21" i="3"/>
  <c r="AH20" i="3"/>
  <c r="AE20" i="3"/>
  <c r="AB20" i="3"/>
  <c r="Y20" i="3"/>
  <c r="V20" i="3"/>
  <c r="S20" i="3"/>
  <c r="P20" i="3"/>
  <c r="K20" i="3"/>
  <c r="I20" i="3"/>
  <c r="F20" i="3" s="1"/>
  <c r="AH19" i="3"/>
  <c r="AE19" i="3"/>
  <c r="AB19" i="3"/>
  <c r="Y19" i="3"/>
  <c r="V19" i="3"/>
  <c r="S19" i="3"/>
  <c r="P19" i="3"/>
  <c r="M19" i="3"/>
  <c r="I19" i="3"/>
  <c r="H19" i="3"/>
  <c r="E19" i="3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J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K27" i="3" s="1"/>
  <c r="I10" i="3"/>
  <c r="F10" i="3" s="1"/>
  <c r="AH9" i="3"/>
  <c r="AE9" i="3"/>
  <c r="AB9" i="3"/>
  <c r="Y9" i="3"/>
  <c r="V9" i="3"/>
  <c r="S9" i="3"/>
  <c r="P9" i="3"/>
  <c r="M9" i="3"/>
  <c r="I9" i="3"/>
  <c r="F9" i="3" s="1"/>
  <c r="H9" i="3"/>
  <c r="C112" i="2"/>
  <c r="C111" i="2"/>
  <c r="C109" i="2"/>
  <c r="C108" i="2" s="1"/>
  <c r="E108" i="2" s="1"/>
  <c r="C93" i="2"/>
  <c r="E93" i="2" s="1"/>
  <c r="C81" i="2"/>
  <c r="E81" i="2" s="1"/>
  <c r="C73" i="2"/>
  <c r="E73" i="2" s="1"/>
  <c r="D68" i="2"/>
  <c r="D121" i="2" s="1"/>
  <c r="C50" i="2"/>
  <c r="E50" i="2" s="1"/>
  <c r="C45" i="2"/>
  <c r="C44" i="2" s="1"/>
  <c r="E44" i="2" s="1"/>
  <c r="C37" i="2"/>
  <c r="E37" i="2" s="1"/>
  <c r="C24" i="2"/>
  <c r="C18" i="2" s="1"/>
  <c r="E18" i="2" s="1"/>
  <c r="C22" i="2"/>
  <c r="C8" i="2"/>
  <c r="E8" i="2" s="1"/>
  <c r="D4" i="2"/>
  <c r="E5" i="2" s="1"/>
  <c r="D64" i="2" l="1"/>
  <c r="E4" i="2"/>
  <c r="E69" i="2"/>
  <c r="F17" i="3"/>
  <c r="H18" i="3"/>
  <c r="G17" i="3"/>
  <c r="J24" i="3"/>
  <c r="S27" i="3"/>
  <c r="J9" i="3"/>
  <c r="V27" i="3"/>
  <c r="AH27" i="3"/>
  <c r="M10" i="3"/>
  <c r="J12" i="3"/>
  <c r="H23" i="3"/>
  <c r="E24" i="3"/>
  <c r="G24" i="3" s="1"/>
  <c r="J25" i="3"/>
  <c r="H10" i="3"/>
  <c r="E22" i="3"/>
  <c r="G22" i="3" s="1"/>
  <c r="E26" i="3"/>
  <c r="G26" i="3" s="1"/>
  <c r="Y27" i="3"/>
  <c r="J10" i="3"/>
  <c r="E10" i="3"/>
  <c r="G10" i="3" s="1"/>
  <c r="M15" i="3"/>
  <c r="H15" i="3"/>
  <c r="J16" i="3"/>
  <c r="E16" i="3"/>
  <c r="G16" i="3" s="1"/>
  <c r="I27" i="3"/>
  <c r="J19" i="3"/>
  <c r="F19" i="3"/>
  <c r="F27" i="3" s="1"/>
  <c r="J13" i="3"/>
  <c r="E13" i="3"/>
  <c r="G13" i="3" s="1"/>
  <c r="AE27" i="3"/>
  <c r="G12" i="3"/>
  <c r="J18" i="3"/>
  <c r="E18" i="3"/>
  <c r="G18" i="3" s="1"/>
  <c r="M20" i="3"/>
  <c r="H20" i="3"/>
  <c r="J21" i="3"/>
  <c r="E21" i="3"/>
  <c r="G21" i="3" s="1"/>
  <c r="P27" i="3"/>
  <c r="AB27" i="3"/>
  <c r="H14" i="3"/>
  <c r="E9" i="3"/>
  <c r="H11" i="3"/>
  <c r="H27" i="3" l="1"/>
  <c r="G19" i="3"/>
  <c r="M27" i="3"/>
  <c r="E23" i="3"/>
  <c r="G23" i="3" s="1"/>
  <c r="J23" i="3"/>
  <c r="J11" i="3"/>
  <c r="E11" i="3"/>
  <c r="G11" i="3" s="1"/>
  <c r="E14" i="3"/>
  <c r="G14" i="3" s="1"/>
  <c r="J14" i="3"/>
  <c r="J15" i="3"/>
  <c r="E15" i="3"/>
  <c r="G15" i="3" s="1"/>
  <c r="J20" i="3"/>
  <c r="E20" i="3"/>
  <c r="G20" i="3" s="1"/>
  <c r="G9" i="3"/>
  <c r="E27" i="3" l="1"/>
  <c r="J27" i="3"/>
  <c r="G27" i="3"/>
</calcChain>
</file>

<file path=xl/sharedStrings.xml><?xml version="1.0" encoding="utf-8"?>
<sst xmlns="http://schemas.openxmlformats.org/spreadsheetml/2006/main" count="122" uniqueCount="91">
  <si>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</si>
  <si>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</si>
  <si>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</si>
  <si>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</si>
  <si>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</si>
  <si>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</si>
  <si>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</si>
  <si>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</si>
  <si>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</si>
  <si>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</si>
  <si>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</si>
  <si>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вапно / 03.2023</t>
  </si>
  <si>
    <t>цемент / 03.2023</t>
  </si>
  <si>
    <t>електротовари / 03.2023</t>
  </si>
  <si>
    <t>фарба / 05,07.2023</t>
  </si>
  <si>
    <t>будівельні матріали / 05.2023</t>
  </si>
  <si>
    <t>господарчі товари / 07,08.2023</t>
  </si>
  <si>
    <t>сантехніка / 07.2023</t>
  </si>
  <si>
    <t xml:space="preserve">Миючі засоби    </t>
  </si>
  <si>
    <t>Меблі</t>
  </si>
  <si>
    <t>Бензин</t>
  </si>
  <si>
    <t>Запчастини</t>
  </si>
  <si>
    <t>термостат / 03,04.2023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</si>
  <si>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</si>
  <si>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</si>
  <si>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</si>
  <si>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</si>
  <si>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</si>
  <si>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</si>
  <si>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</si>
  <si>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</si>
  <si>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.</t>
  </si>
  <si>
    <t>ел. обл. їдальні / 06.2023</t>
  </si>
  <si>
    <t>поточний ремонт БФП / 07.2023</t>
  </si>
  <si>
    <t>поточний ремонт коридору / 08.2023</t>
  </si>
  <si>
    <t>Поточний ремонт покрівлі</t>
  </si>
  <si>
    <t xml:space="preserve">Повірка засобів обліку </t>
  </si>
  <si>
    <t>ровірка засобів обліку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</si>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</sst>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AB6E0E99-3181-417B-82F7-4820F6644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0928-F77C-48EA-BE1B-C2D6786DCB6B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hidden="1" customWidth="1"/>
    <col min="15" max="16" width="21.140625" style="127" hidden="1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hidden="1" customWidth="1"/>
    <col min="33" max="34" width="18.85546875" style="127" hidden="1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56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57</v>
      </c>
      <c r="B6" s="48" t="s">
        <v>58</v>
      </c>
      <c r="C6" s="49" t="s">
        <v>59</v>
      </c>
      <c r="D6" s="50"/>
      <c r="E6" s="51" t="s">
        <v>60</v>
      </c>
      <c r="F6" s="52"/>
      <c r="G6" s="53"/>
      <c r="H6" s="54" t="s">
        <v>61</v>
      </c>
      <c r="I6" s="55"/>
      <c r="J6" s="56"/>
      <c r="K6" s="57" t="s">
        <v>62</v>
      </c>
      <c r="L6" s="58"/>
      <c r="M6" s="59"/>
      <c r="N6" s="57" t="s">
        <v>63</v>
      </c>
      <c r="O6" s="58"/>
      <c r="P6" s="59"/>
      <c r="Q6" s="57" t="s">
        <v>64</v>
      </c>
      <c r="R6" s="58"/>
      <c r="S6" s="59"/>
      <c r="T6" s="60" t="s">
        <v>65</v>
      </c>
      <c r="U6" s="61"/>
      <c r="V6" s="56"/>
      <c r="W6" s="61" t="s">
        <v>66</v>
      </c>
      <c r="X6" s="61"/>
      <c r="Y6" s="62"/>
      <c r="Z6" s="60" t="s">
        <v>67</v>
      </c>
      <c r="AA6" s="61"/>
      <c r="AB6" s="56"/>
      <c r="AC6" s="63" t="s">
        <v>68</v>
      </c>
      <c r="AD6" s="64"/>
      <c r="AE6" s="65"/>
      <c r="AF6" s="60" t="s">
        <v>69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70</v>
      </c>
      <c r="F7" s="71" t="s">
        <v>71</v>
      </c>
      <c r="G7" s="72" t="s">
        <v>72</v>
      </c>
      <c r="H7" s="70" t="s">
        <v>70</v>
      </c>
      <c r="I7" s="71" t="s">
        <v>71</v>
      </c>
      <c r="J7" s="72" t="s">
        <v>72</v>
      </c>
      <c r="K7" s="70" t="s">
        <v>70</v>
      </c>
      <c r="L7" s="71" t="s">
        <v>71</v>
      </c>
      <c r="M7" s="72" t="s">
        <v>72</v>
      </c>
      <c r="N7" s="70" t="s">
        <v>70</v>
      </c>
      <c r="O7" s="71" t="s">
        <v>71</v>
      </c>
      <c r="P7" s="72" t="s">
        <v>72</v>
      </c>
      <c r="Q7" s="70" t="s">
        <v>70</v>
      </c>
      <c r="R7" s="71" t="s">
        <v>71</v>
      </c>
      <c r="S7" s="72" t="s">
        <v>72</v>
      </c>
      <c r="T7" s="70" t="s">
        <v>70</v>
      </c>
      <c r="U7" s="71" t="s">
        <v>71</v>
      </c>
      <c r="V7" s="72" t="s">
        <v>72</v>
      </c>
      <c r="W7" s="70" t="s">
        <v>70</v>
      </c>
      <c r="X7" s="71" t="s">
        <v>71</v>
      </c>
      <c r="Y7" s="72" t="s">
        <v>72</v>
      </c>
      <c r="Z7" s="70" t="s">
        <v>70</v>
      </c>
      <c r="AA7" s="71" t="s">
        <v>71</v>
      </c>
      <c r="AB7" s="72" t="s">
        <v>72</v>
      </c>
      <c r="AC7" s="70" t="s">
        <v>70</v>
      </c>
      <c r="AD7" s="71" t="s">
        <v>71</v>
      </c>
      <c r="AE7" s="72" t="s">
        <v>72</v>
      </c>
      <c r="AF7" s="70" t="s">
        <v>70</v>
      </c>
      <c r="AG7" s="71" t="s">
        <v>71</v>
      </c>
      <c r="AH7" s="72" t="s">
        <v>72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90</v>
      </c>
      <c r="B9" s="115">
        <v>2111</v>
      </c>
      <c r="C9" s="116" t="s">
        <v>73</v>
      </c>
      <c r="D9" s="117"/>
      <c r="E9" s="85">
        <f>H9+T9+W9+Z9+AC9++AF9</f>
        <v>5893950</v>
      </c>
      <c r="F9" s="86">
        <f>I9+U9+X9+AA9+AD9++AG9</f>
        <v>4781885.9899999993</v>
      </c>
      <c r="G9" s="118">
        <f>E9-F9</f>
        <v>1112064.0100000007</v>
      </c>
      <c r="H9" s="85">
        <f>K9+N9+Q9</f>
        <v>5878950</v>
      </c>
      <c r="I9" s="86">
        <f>L9+O9+R9</f>
        <v>4769444.3099999996</v>
      </c>
      <c r="J9" s="87">
        <f>H9-I9</f>
        <v>1109505.6900000004</v>
      </c>
      <c r="K9" s="88">
        <v>5878950</v>
      </c>
      <c r="L9" s="89">
        <v>4769444.3099999996</v>
      </c>
      <c r="M9" s="90">
        <f>K9-L9</f>
        <v>1109505.6900000004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15000</v>
      </c>
      <c r="U9" s="89">
        <v>12441.68</v>
      </c>
      <c r="V9" s="90">
        <f>T9-U9</f>
        <v>2558.3199999999997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74</v>
      </c>
      <c r="D10" s="101"/>
      <c r="E10" s="93">
        <f t="shared" ref="E10:F26" si="1">H10+T10+W10+Z10+AC10++AF10</f>
        <v>1276670</v>
      </c>
      <c r="F10" s="94">
        <f t="shared" si="1"/>
        <v>1077679.6399999999</v>
      </c>
      <c r="G10" s="119">
        <f>E10-F10</f>
        <v>198990.3600000001</v>
      </c>
      <c r="H10" s="93">
        <f>K10+N10+Q10</f>
        <v>1273370</v>
      </c>
      <c r="I10" s="94">
        <f>L10+O10+R10</f>
        <v>1074942.48</v>
      </c>
      <c r="J10" s="96">
        <f>H10-I10</f>
        <v>198427.52000000002</v>
      </c>
      <c r="K10" s="97">
        <f>1293370-20000</f>
        <v>1273370</v>
      </c>
      <c r="L10" s="98">
        <v>1074942.48</v>
      </c>
      <c r="M10" s="99">
        <f>K10-L10</f>
        <v>198427.52000000002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3300</v>
      </c>
      <c r="U10" s="98">
        <v>2737.16</v>
      </c>
      <c r="V10" s="99">
        <f>T10-U10</f>
        <v>562.84000000000015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70585</v>
      </c>
      <c r="F11" s="94">
        <f t="shared" si="1"/>
        <v>44452.1</v>
      </c>
      <c r="G11" s="119">
        <f t="shared" ref="G11:G25" si="2">E11-F11</f>
        <v>26132.9</v>
      </c>
      <c r="H11" s="93">
        <f t="shared" ref="H11:I26" si="3">K11+N11+Q11</f>
        <v>49810</v>
      </c>
      <c r="I11" s="94">
        <f t="shared" si="3"/>
        <v>26864.6</v>
      </c>
      <c r="J11" s="96">
        <f t="shared" ref="J11:J25" si="4">H11-I11</f>
        <v>22945.4</v>
      </c>
      <c r="K11" s="97">
        <f>139550-14000-6000-20000-12100-37640</f>
        <v>49810</v>
      </c>
      <c r="L11" s="98">
        <v>26864.6</v>
      </c>
      <c r="M11" s="99">
        <f t="shared" ref="M11:M25" si="5">K11-L11</f>
        <v>22945.4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6200</v>
      </c>
      <c r="U11" s="98">
        <v>3012.5</v>
      </c>
      <c r="V11" s="99">
        <f t="shared" ref="V11:V25" si="8">T11-U11</f>
        <v>3187.5</v>
      </c>
      <c r="W11" s="97">
        <v>14575</v>
      </c>
      <c r="X11" s="98">
        <v>14575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75</v>
      </c>
      <c r="D12" s="101"/>
      <c r="E12" s="93">
        <f t="shared" si="1"/>
        <v>2930</v>
      </c>
      <c r="F12" s="94">
        <f t="shared" si="1"/>
        <v>0</v>
      </c>
      <c r="G12" s="95">
        <f t="shared" si="2"/>
        <v>2930</v>
      </c>
      <c r="H12" s="93">
        <f>K12+N12+Q12</f>
        <v>2930</v>
      </c>
      <c r="I12" s="94">
        <f t="shared" si="3"/>
        <v>0</v>
      </c>
      <c r="J12" s="96">
        <f t="shared" si="4"/>
        <v>2930</v>
      </c>
      <c r="K12" s="97">
        <v>2930</v>
      </c>
      <c r="L12" s="98">
        <v>0</v>
      </c>
      <c r="M12" s="99">
        <f t="shared" si="5"/>
        <v>2930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76</v>
      </c>
      <c r="D13" s="101"/>
      <c r="E13" s="93">
        <f t="shared" si="1"/>
        <v>1034100</v>
      </c>
      <c r="F13" s="94">
        <f t="shared" si="1"/>
        <v>881851.11</v>
      </c>
      <c r="G13" s="119">
        <f t="shared" si="2"/>
        <v>152248.89000000001</v>
      </c>
      <c r="H13" s="93">
        <f t="shared" si="3"/>
        <v>477700</v>
      </c>
      <c r="I13" s="94">
        <f t="shared" si="3"/>
        <v>424417.26</v>
      </c>
      <c r="J13" s="96">
        <f t="shared" si="4"/>
        <v>53282.739999999991</v>
      </c>
      <c r="K13" s="97">
        <v>477700</v>
      </c>
      <c r="L13" s="98">
        <v>424417.26</v>
      </c>
      <c r="M13" s="99">
        <f t="shared" si="5"/>
        <v>53282.739999999991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556400</v>
      </c>
      <c r="U13" s="98">
        <v>457433.85</v>
      </c>
      <c r="V13" s="99">
        <f t="shared" si="8"/>
        <v>98966.150000000023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25</v>
      </c>
      <c r="D14" s="101"/>
      <c r="E14" s="93">
        <f t="shared" si="1"/>
        <v>267974</v>
      </c>
      <c r="F14" s="94">
        <f t="shared" si="1"/>
        <v>180297.43</v>
      </c>
      <c r="G14" s="119">
        <f t="shared" si="2"/>
        <v>87676.57</v>
      </c>
      <c r="H14" s="93">
        <f t="shared" si="3"/>
        <v>267974</v>
      </c>
      <c r="I14" s="94">
        <f t="shared" si="3"/>
        <v>180297.43</v>
      </c>
      <c r="J14" s="96">
        <f t="shared" si="4"/>
        <v>87676.57</v>
      </c>
      <c r="K14" s="97">
        <f>289880+17594-14000+8000-1000-32500</f>
        <v>267974</v>
      </c>
      <c r="L14" s="98">
        <v>180297.43</v>
      </c>
      <c r="M14" s="99">
        <f t="shared" si="5"/>
        <v>87676.57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77</v>
      </c>
      <c r="D15" s="101"/>
      <c r="E15" s="93">
        <f t="shared" si="1"/>
        <v>8560</v>
      </c>
      <c r="F15" s="94">
        <f t="shared" si="1"/>
        <v>1831.6</v>
      </c>
      <c r="G15" s="119">
        <f t="shared" si="2"/>
        <v>6728.4</v>
      </c>
      <c r="H15" s="93">
        <f t="shared" si="3"/>
        <v>8560</v>
      </c>
      <c r="I15" s="94">
        <f t="shared" si="3"/>
        <v>1831.6</v>
      </c>
      <c r="J15" s="96">
        <f t="shared" si="4"/>
        <v>6728.4</v>
      </c>
      <c r="K15" s="97">
        <f>6290-2730+5000</f>
        <v>8560</v>
      </c>
      <c r="L15" s="98">
        <v>1831.6</v>
      </c>
      <c r="M15" s="99">
        <f t="shared" si="5"/>
        <v>6728.4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78</v>
      </c>
      <c r="D16" s="101"/>
      <c r="E16" s="93">
        <f t="shared" si="1"/>
        <v>1168250</v>
      </c>
      <c r="F16" s="94">
        <f t="shared" si="1"/>
        <v>744609.65</v>
      </c>
      <c r="G16" s="119">
        <f t="shared" si="2"/>
        <v>423640.35</v>
      </c>
      <c r="H16" s="93">
        <f t="shared" si="3"/>
        <v>1168250</v>
      </c>
      <c r="I16" s="94">
        <f t="shared" si="3"/>
        <v>744609.65</v>
      </c>
      <c r="J16" s="96">
        <f t="shared" si="4"/>
        <v>423640.35</v>
      </c>
      <c r="K16" s="97">
        <v>1168250</v>
      </c>
      <c r="L16" s="98">
        <v>744609.65</v>
      </c>
      <c r="M16" s="99">
        <f t="shared" si="5"/>
        <v>423640.35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79</v>
      </c>
      <c r="D17" s="101"/>
      <c r="E17" s="93">
        <f t="shared" si="1"/>
        <v>44850</v>
      </c>
      <c r="F17" s="94">
        <f t="shared" si="1"/>
        <v>25380.86</v>
      </c>
      <c r="G17" s="119">
        <f t="shared" si="2"/>
        <v>19469.14</v>
      </c>
      <c r="H17" s="93">
        <f t="shared" si="3"/>
        <v>44850</v>
      </c>
      <c r="I17" s="94">
        <f t="shared" si="3"/>
        <v>25380.86</v>
      </c>
      <c r="J17" s="96">
        <f t="shared" si="4"/>
        <v>19469.14</v>
      </c>
      <c r="K17" s="97">
        <v>44850</v>
      </c>
      <c r="L17" s="98">
        <v>25380.86</v>
      </c>
      <c r="M17" s="99">
        <f t="shared" si="5"/>
        <v>19469.14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80</v>
      </c>
      <c r="D18" s="101"/>
      <c r="E18" s="93">
        <f t="shared" si="1"/>
        <v>202950</v>
      </c>
      <c r="F18" s="94">
        <f t="shared" si="1"/>
        <v>145463.48000000001</v>
      </c>
      <c r="G18" s="119">
        <f t="shared" si="2"/>
        <v>57486.51999999999</v>
      </c>
      <c r="H18" s="93">
        <f t="shared" si="3"/>
        <v>202950</v>
      </c>
      <c r="I18" s="94">
        <f t="shared" si="3"/>
        <v>145463.48000000001</v>
      </c>
      <c r="J18" s="96">
        <f t="shared" si="4"/>
        <v>57486.51999999999</v>
      </c>
      <c r="K18" s="97">
        <f>244500-41550</f>
        <v>202950</v>
      </c>
      <c r="L18" s="98">
        <v>145463.48000000001</v>
      </c>
      <c r="M18" s="99">
        <f t="shared" si="5"/>
        <v>57486.51999999999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81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82</v>
      </c>
      <c r="D20" s="101"/>
      <c r="E20" s="93">
        <f t="shared" si="1"/>
        <v>9000</v>
      </c>
      <c r="F20" s="94">
        <f t="shared" si="1"/>
        <v>6274.8</v>
      </c>
      <c r="G20" s="119">
        <f t="shared" si="2"/>
        <v>2725.2</v>
      </c>
      <c r="H20" s="93">
        <f t="shared" si="3"/>
        <v>9000</v>
      </c>
      <c r="I20" s="94">
        <f t="shared" si="3"/>
        <v>6274.8</v>
      </c>
      <c r="J20" s="96">
        <f t="shared" si="4"/>
        <v>2725.2</v>
      </c>
      <c r="K20" s="97">
        <f>13000-4000</f>
        <v>9000</v>
      </c>
      <c r="L20" s="98">
        <v>6274.8</v>
      </c>
      <c r="M20" s="99">
        <f t="shared" si="5"/>
        <v>2725.2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83</v>
      </c>
      <c r="D21" s="120"/>
      <c r="E21" s="93">
        <f t="shared" si="1"/>
        <v>670</v>
      </c>
      <c r="F21" s="94">
        <f t="shared" si="1"/>
        <v>470</v>
      </c>
      <c r="G21" s="119">
        <f t="shared" si="2"/>
        <v>200</v>
      </c>
      <c r="H21" s="93">
        <f t="shared" si="3"/>
        <v>670</v>
      </c>
      <c r="I21" s="94">
        <f t="shared" si="3"/>
        <v>470</v>
      </c>
      <c r="J21" s="96">
        <f t="shared" si="4"/>
        <v>200</v>
      </c>
      <c r="K21" s="97">
        <f>2800-590-1500-240+200</f>
        <v>670</v>
      </c>
      <c r="L21" s="98">
        <v>470</v>
      </c>
      <c r="M21" s="99">
        <f t="shared" si="5"/>
        <v>200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84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85</v>
      </c>
      <c r="D23" s="101"/>
      <c r="E23" s="93">
        <f t="shared" si="1"/>
        <v>533.34</v>
      </c>
      <c r="F23" s="94">
        <f t="shared" si="1"/>
        <v>533.34</v>
      </c>
      <c r="G23" s="119">
        <f t="shared" si="2"/>
        <v>0</v>
      </c>
      <c r="H23" s="93">
        <f t="shared" si="3"/>
        <v>533.34</v>
      </c>
      <c r="I23" s="94">
        <f t="shared" si="3"/>
        <v>533.34</v>
      </c>
      <c r="J23" s="96">
        <f t="shared" si="4"/>
        <v>0</v>
      </c>
      <c r="K23" s="97">
        <f>50+590-106.66</f>
        <v>533.34</v>
      </c>
      <c r="L23" s="98">
        <v>533.34</v>
      </c>
      <c r="M23" s="99">
        <f t="shared" si="5"/>
        <v>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86</v>
      </c>
      <c r="D24" s="101"/>
      <c r="E24" s="93">
        <f t="shared" si="1"/>
        <v>109483.6</v>
      </c>
      <c r="F24" s="94">
        <f t="shared" si="1"/>
        <v>79483.600000000006</v>
      </c>
      <c r="G24" s="119">
        <f t="shared" si="2"/>
        <v>30000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79483.600000000006</v>
      </c>
      <c r="X24" s="98">
        <v>79483.600000000006</v>
      </c>
      <c r="Y24" s="99">
        <f t="shared" si="9"/>
        <v>0</v>
      </c>
      <c r="Z24" s="97">
        <v>30000</v>
      </c>
      <c r="AA24" s="98">
        <v>0</v>
      </c>
      <c r="AB24" s="99">
        <f t="shared" si="0"/>
        <v>30000</v>
      </c>
      <c r="AC24" s="97">
        <v>0</v>
      </c>
      <c r="AD24" s="98">
        <v>0</v>
      </c>
      <c r="AE24" s="99">
        <f t="shared" si="10"/>
        <v>0</v>
      </c>
      <c r="AF24" s="97"/>
      <c r="AG24" s="98"/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87</v>
      </c>
      <c r="D25" s="122"/>
      <c r="E25" s="93">
        <f t="shared" si="1"/>
        <v>0</v>
      </c>
      <c r="F25" s="94">
        <f t="shared" si="1"/>
        <v>0</v>
      </c>
      <c r="G25" s="119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88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89</v>
      </c>
      <c r="B27" s="109"/>
      <c r="C27" s="109"/>
      <c r="D27" s="125"/>
      <c r="E27" s="114">
        <f t="shared" ref="E27:U27" si="12">SUM(E9:E26)</f>
        <v>10090505.939999999</v>
      </c>
      <c r="F27" s="112">
        <f t="shared" si="12"/>
        <v>7970213.5999999987</v>
      </c>
      <c r="G27" s="110">
        <f t="shared" si="12"/>
        <v>2120292.3400000003</v>
      </c>
      <c r="H27" s="114">
        <f t="shared" si="12"/>
        <v>9385547.3399999999</v>
      </c>
      <c r="I27" s="112">
        <f t="shared" si="12"/>
        <v>7400529.8099999987</v>
      </c>
      <c r="J27" s="110">
        <f t="shared" si="12"/>
        <v>1985017.5300000003</v>
      </c>
      <c r="K27" s="114">
        <f t="shared" ref="K27:P27" si="13">SUM(K9:K26)</f>
        <v>9385547.3399999999</v>
      </c>
      <c r="L27" s="112">
        <f t="shared" si="13"/>
        <v>7400529.8099999987</v>
      </c>
      <c r="M27" s="113">
        <f t="shared" si="13"/>
        <v>1985017.5300000003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580900</v>
      </c>
      <c r="U27" s="112">
        <f t="shared" si="12"/>
        <v>475625.19</v>
      </c>
      <c r="V27" s="113">
        <f>SUM(V9:V25)</f>
        <v>105274.81000000003</v>
      </c>
      <c r="W27" s="111">
        <f>SUM(W9:W26)</f>
        <v>94058.6</v>
      </c>
      <c r="X27" s="112">
        <f>SUM(X9:X26)</f>
        <v>94058.6</v>
      </c>
      <c r="Y27" s="113">
        <f>SUM(Y9:Y25)</f>
        <v>0</v>
      </c>
      <c r="Z27" s="114">
        <f>SUM(Z9:Z26)</f>
        <v>30000</v>
      </c>
      <c r="AA27" s="112">
        <f>SUM(AA9:AA26)</f>
        <v>0</v>
      </c>
      <c r="AB27" s="113">
        <f>SUM(AB9:AB25)</f>
        <v>30000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3405-8EBA-4AD0-BD18-DE3D1D2D151E}">
  <sheetPr codeName="Лист8">
    <pageSetUpPr fitToPage="1"/>
  </sheetPr>
  <dimension ref="A1:O122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26864.6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26864.6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1660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649.6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649.6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10361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10361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11</v>
      </c>
      <c r="C19" s="17">
        <v>550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19" t="s">
        <v>12</v>
      </c>
      <c r="C20" s="17">
        <v>690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13</v>
      </c>
      <c r="C21" s="17">
        <v>1750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14</v>
      </c>
      <c r="C22" s="17">
        <f>830+1875</f>
        <v>2705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15</v>
      </c>
      <c r="C23" s="17">
        <v>426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/>
      <c r="B24" s="20" t="s">
        <v>16</v>
      </c>
      <c r="C24" s="17">
        <f>316+2734</f>
        <v>3050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/>
      <c r="B25" s="20" t="s">
        <v>17</v>
      </c>
      <c r="C25" s="17">
        <v>1190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18</v>
      </c>
      <c r="C35" s="12"/>
      <c r="D35" s="13">
        <v>8029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19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20</v>
      </c>
      <c r="C42" s="12"/>
      <c r="D42" s="13">
        <v>4140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21</v>
      </c>
      <c r="C43" s="12"/>
      <c r="D43" s="13">
        <v>2025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2025</v>
      </c>
      <c r="D44" s="17"/>
      <c r="E44" s="18">
        <f>D43-C44</f>
        <v>0</v>
      </c>
    </row>
    <row r="45" spans="1:15" collapsed="1" x14ac:dyDescent="0.3">
      <c r="A45" s="11"/>
      <c r="B45" s="20" t="s">
        <v>22</v>
      </c>
      <c r="C45" s="17">
        <f>665+1360</f>
        <v>2025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23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SUM(D70:D107)</f>
        <v>180297.43</v>
      </c>
      <c r="E68" s="8"/>
      <c r="F68" s="8"/>
      <c r="G68" s="8"/>
      <c r="I68" s="7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ЗДО5!I14</f>
        <v>180297.43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26</v>
      </c>
      <c r="C70" s="12"/>
      <c r="D70" s="13">
        <v>20776</v>
      </c>
    </row>
    <row r="71" spans="1:15" hidden="1" x14ac:dyDescent="0.3">
      <c r="A71" s="14">
        <v>2240.1999999999998</v>
      </c>
      <c r="B71" s="25" t="s">
        <v>27</v>
      </c>
      <c r="C71" s="26"/>
      <c r="D71" s="13"/>
    </row>
    <row r="72" spans="1:15" hidden="1" x14ac:dyDescent="0.3">
      <c r="A72" s="14">
        <v>2240.3000000000002</v>
      </c>
      <c r="B72" s="25" t="s">
        <v>28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29</v>
      </c>
      <c r="C79" s="26"/>
      <c r="D79" s="13"/>
    </row>
    <row r="80" spans="1:15" x14ac:dyDescent="0.3">
      <c r="A80" s="14">
        <v>2240.5</v>
      </c>
      <c r="B80" s="25" t="s">
        <v>30</v>
      </c>
      <c r="C80" s="26"/>
      <c r="D80" s="13">
        <v>138329</v>
      </c>
    </row>
    <row r="81" spans="1:15" hidden="1" outlineLevel="1" x14ac:dyDescent="0.3">
      <c r="A81" s="14"/>
      <c r="B81" s="15"/>
      <c r="C81" s="16">
        <f>SUM(C82:C90)</f>
        <v>138329</v>
      </c>
      <c r="D81" s="17" t="s">
        <v>31</v>
      </c>
      <c r="E81" s="18">
        <f>D80-C81</f>
        <v>0</v>
      </c>
    </row>
    <row r="82" spans="1:15" ht="17.25" customHeight="1" collapsed="1" x14ac:dyDescent="0.3">
      <c r="A82" s="14">
        <v>506</v>
      </c>
      <c r="B82" s="19" t="s">
        <v>32</v>
      </c>
      <c r="C82" s="17">
        <v>5698</v>
      </c>
      <c r="D82" s="17"/>
    </row>
    <row r="83" spans="1:15" ht="17.25" customHeight="1" x14ac:dyDescent="0.3">
      <c r="A83" s="14"/>
      <c r="B83" s="19" t="s">
        <v>33</v>
      </c>
      <c r="C83" s="17">
        <v>500</v>
      </c>
      <c r="D83" s="17"/>
    </row>
    <row r="84" spans="1:15" ht="17.25" customHeight="1" x14ac:dyDescent="0.3">
      <c r="A84" s="14"/>
      <c r="B84" s="19" t="s">
        <v>34</v>
      </c>
      <c r="C84" s="17">
        <v>132131</v>
      </c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5" t="s">
        <v>35</v>
      </c>
      <c r="C91" s="26"/>
      <c r="D91" s="13"/>
    </row>
    <row r="92" spans="1:15" x14ac:dyDescent="0.3">
      <c r="A92" s="14">
        <v>2240.6999999999998</v>
      </c>
      <c r="B92" s="25" t="s">
        <v>36</v>
      </c>
      <c r="C92" s="26"/>
      <c r="D92" s="13">
        <v>83.71</v>
      </c>
    </row>
    <row r="93" spans="1:15" hidden="1" outlineLevel="1" x14ac:dyDescent="0.3">
      <c r="A93" s="14"/>
      <c r="B93" s="15"/>
      <c r="C93" s="16">
        <f>SUM(C94:C97)</f>
        <v>83.71</v>
      </c>
      <c r="D93" s="17"/>
      <c r="E93" s="18">
        <f>D92-C93</f>
        <v>0</v>
      </c>
    </row>
    <row r="94" spans="1:15" collapsed="1" x14ac:dyDescent="0.3">
      <c r="A94" s="11"/>
      <c r="B94" s="20" t="s">
        <v>37</v>
      </c>
      <c r="C94" s="17">
        <v>83.71</v>
      </c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x14ac:dyDescent="0.3">
      <c r="A98" s="14">
        <v>2240.8000000000002</v>
      </c>
      <c r="B98" s="25" t="s">
        <v>38</v>
      </c>
      <c r="C98" s="26"/>
      <c r="D98" s="13">
        <v>1868</v>
      </c>
    </row>
    <row r="99" spans="1:15" x14ac:dyDescent="0.3">
      <c r="A99" s="14">
        <v>2240.9</v>
      </c>
      <c r="B99" s="25" t="s">
        <v>39</v>
      </c>
      <c r="C99" s="26"/>
      <c r="D99" s="13">
        <v>560.9</v>
      </c>
    </row>
    <row r="100" spans="1:15" hidden="1" x14ac:dyDescent="0.3">
      <c r="A100" s="14">
        <v>2241.1</v>
      </c>
      <c r="B100" s="25" t="s">
        <v>40</v>
      </c>
      <c r="C100" s="26"/>
      <c r="D100" s="13"/>
    </row>
    <row r="101" spans="1:15" hidden="1" x14ac:dyDescent="0.3">
      <c r="A101" s="14">
        <v>2241.1999999999998</v>
      </c>
      <c r="B101" s="25" t="s">
        <v>41</v>
      </c>
      <c r="C101" s="26"/>
      <c r="D101" s="13"/>
    </row>
    <row r="102" spans="1:15" x14ac:dyDescent="0.3">
      <c r="A102" s="14">
        <v>2241.3000000000002</v>
      </c>
      <c r="B102" s="25" t="s">
        <v>42</v>
      </c>
      <c r="C102" s="26"/>
      <c r="D102" s="13">
        <v>4235.26</v>
      </c>
    </row>
    <row r="103" spans="1:15" hidden="1" x14ac:dyDescent="0.3">
      <c r="A103" s="14">
        <v>2241.4</v>
      </c>
      <c r="B103" s="25" t="s">
        <v>43</v>
      </c>
      <c r="C103" s="26"/>
      <c r="D103" s="13"/>
    </row>
    <row r="104" spans="1:15" hidden="1" x14ac:dyDescent="0.3">
      <c r="A104" s="14">
        <v>2241.5</v>
      </c>
      <c r="B104" s="25" t="s">
        <v>44</v>
      </c>
      <c r="C104" s="26"/>
      <c r="D104" s="13"/>
    </row>
    <row r="105" spans="1:15" ht="38.25" hidden="1" customHeight="1" x14ac:dyDescent="0.3">
      <c r="A105" s="14">
        <v>2241.6</v>
      </c>
      <c r="B105" s="27" t="s">
        <v>45</v>
      </c>
      <c r="C105" s="26"/>
      <c r="D105" s="13"/>
    </row>
    <row r="106" spans="1:15" hidden="1" x14ac:dyDescent="0.3">
      <c r="A106" s="14">
        <v>2241.6999999999998</v>
      </c>
      <c r="B106" s="25" t="s">
        <v>46</v>
      </c>
      <c r="C106" s="26"/>
      <c r="D106" s="13"/>
    </row>
    <row r="107" spans="1:15" x14ac:dyDescent="0.3">
      <c r="A107" s="14">
        <v>2241.9</v>
      </c>
      <c r="B107" s="25" t="s">
        <v>47</v>
      </c>
      <c r="C107" s="26"/>
      <c r="D107" s="13">
        <v>14444.56</v>
      </c>
    </row>
    <row r="108" spans="1:15" hidden="1" outlineLevel="1" x14ac:dyDescent="0.3">
      <c r="A108" s="14"/>
      <c r="B108" s="15"/>
      <c r="C108" s="16">
        <f>SUM(C109:C122)</f>
        <v>14444.560000000001</v>
      </c>
      <c r="D108" s="28"/>
      <c r="E108" s="18">
        <f>D107-C108</f>
        <v>0</v>
      </c>
    </row>
    <row r="109" spans="1:15" ht="21.75" customHeight="1" collapsed="1" x14ac:dyDescent="0.3">
      <c r="A109" s="14">
        <v>902</v>
      </c>
      <c r="B109" s="29" t="s">
        <v>48</v>
      </c>
      <c r="C109" s="17">
        <f>200+100+100+100+100+100+100</f>
        <v>800</v>
      </c>
      <c r="D109" s="17"/>
    </row>
    <row r="110" spans="1:15" x14ac:dyDescent="0.3">
      <c r="A110" s="14">
        <v>906</v>
      </c>
      <c r="B110" s="30" t="s">
        <v>49</v>
      </c>
      <c r="C110" s="17">
        <v>1000</v>
      </c>
      <c r="D110" s="17"/>
    </row>
    <row r="111" spans="1:15" x14ac:dyDescent="0.3">
      <c r="A111" s="14">
        <v>907</v>
      </c>
      <c r="B111" s="29" t="s">
        <v>50</v>
      </c>
      <c r="C111" s="17">
        <f>1006.33+598.47</f>
        <v>1604.8000000000002</v>
      </c>
      <c r="D111" s="17"/>
    </row>
    <row r="112" spans="1:15" x14ac:dyDescent="0.3">
      <c r="A112" s="14">
        <v>908</v>
      </c>
      <c r="B112" s="29" t="s">
        <v>51</v>
      </c>
      <c r="C112" s="17">
        <f>626+712.6+712.6+712.6+712.6+712.6</f>
        <v>4189</v>
      </c>
      <c r="D112" s="17"/>
    </row>
    <row r="113" spans="1:6" x14ac:dyDescent="0.3">
      <c r="A113" s="14"/>
      <c r="B113" s="29" t="s">
        <v>52</v>
      </c>
      <c r="C113" s="17">
        <v>487.46</v>
      </c>
      <c r="D113" s="17"/>
    </row>
    <row r="114" spans="1:6" x14ac:dyDescent="0.3">
      <c r="A114" s="14"/>
      <c r="B114" s="29" t="s">
        <v>53</v>
      </c>
      <c r="C114" s="17">
        <v>6363.3</v>
      </c>
      <c r="D114" s="17"/>
    </row>
    <row r="115" spans="1:6" hidden="1" x14ac:dyDescent="0.3">
      <c r="A115" s="14"/>
      <c r="B115" s="29"/>
      <c r="C115" s="17"/>
      <c r="D115" s="17"/>
    </row>
    <row r="116" spans="1:6" hidden="1" x14ac:dyDescent="0.3">
      <c r="A116" s="14"/>
      <c r="B116" s="29"/>
      <c r="C116" s="17"/>
      <c r="D116" s="17"/>
    </row>
    <row r="117" spans="1:6" hidden="1" x14ac:dyDescent="0.3">
      <c r="A117" s="14"/>
      <c r="B117" s="31"/>
      <c r="C117" s="17"/>
      <c r="D117" s="17"/>
    </row>
    <row r="118" spans="1:6" hidden="1" x14ac:dyDescent="0.3">
      <c r="A118" s="14"/>
      <c r="B118" s="19"/>
      <c r="C118" s="17"/>
      <c r="D118" s="17"/>
    </row>
    <row r="119" spans="1:6" hidden="1" x14ac:dyDescent="0.3">
      <c r="A119" s="14"/>
      <c r="B119" s="19"/>
      <c r="C119" s="17"/>
      <c r="D119" s="17"/>
    </row>
    <row r="120" spans="1:6" hidden="1" x14ac:dyDescent="0.3">
      <c r="A120" s="14"/>
      <c r="B120" s="19"/>
      <c r="C120" s="11"/>
      <c r="D120" s="17"/>
    </row>
    <row r="121" spans="1:6" ht="20.25" hidden="1" outlineLevel="1" x14ac:dyDescent="0.3">
      <c r="B121" s="32"/>
      <c r="D121" s="3" t="b">
        <f>D68=D69</f>
        <v>1</v>
      </c>
      <c r="F121" s="33"/>
    </row>
    <row r="122" spans="1:6" hidden="1" collapsed="1" x14ac:dyDescent="0.3">
      <c r="B122" s="32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2023-10-24T13:01:22Z</dcterms:created>
  <dcterms:modified xsi:type="dcterms:W3CDTF">2023-10-24T13:01:23Z</dcterms:modified>
</cp:coreProperties>
</file>