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C272276B-397C-4D0D-ACB2-A6BB3583E537}" xr6:coauthVersionLast="36" xr6:coauthVersionMax="36" xr10:uidLastSave="{00000000-0000-0000-0000-000000000000}"/>
  <bookViews>
    <workbookView xWindow="0" yWindow="0" windowWidth="28800" windowHeight="12225" xr2:uid="{A55BC8B6-EE2D-4A8A-A9AA-DB8605225816}"/>
  </bookViews>
  <sheets>
    <sheet name="ЗДО6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K21" i="3"/>
  <c r="M21" i="3" s="1"/>
  <c r="I21" i="3"/>
  <c r="F21" i="3" s="1"/>
  <c r="H21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F17" i="3" s="1"/>
  <c r="H17" i="3"/>
  <c r="J17" i="3" s="1"/>
  <c r="AH16" i="3"/>
  <c r="AE16" i="3"/>
  <c r="AB16" i="3"/>
  <c r="Y16" i="3"/>
  <c r="V16" i="3"/>
  <c r="S16" i="3"/>
  <c r="P16" i="3"/>
  <c r="M16" i="3"/>
  <c r="I16" i="3"/>
  <c r="H16" i="3"/>
  <c r="E16" i="3" s="1"/>
  <c r="G16" i="3" s="1"/>
  <c r="F16" i="3"/>
  <c r="AH15" i="3"/>
  <c r="AE15" i="3"/>
  <c r="AB15" i="3"/>
  <c r="Y15" i="3"/>
  <c r="V15" i="3"/>
  <c r="S15" i="3"/>
  <c r="P15" i="3"/>
  <c r="K15" i="3"/>
  <c r="M15" i="3" s="1"/>
  <c r="I15" i="3"/>
  <c r="F15" i="3" s="1"/>
  <c r="AH14" i="3"/>
  <c r="AE14" i="3"/>
  <c r="AB14" i="3"/>
  <c r="Y14" i="3"/>
  <c r="V14" i="3"/>
  <c r="S14" i="3"/>
  <c r="P14" i="3"/>
  <c r="K14" i="3"/>
  <c r="M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L11" i="3"/>
  <c r="L27" i="3" s="1"/>
  <c r="K11" i="3"/>
  <c r="K27" i="3" s="1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B9" i="3"/>
  <c r="Y9" i="3"/>
  <c r="V9" i="3"/>
  <c r="S9" i="3"/>
  <c r="P9" i="3"/>
  <c r="M9" i="3"/>
  <c r="I9" i="3"/>
  <c r="H9" i="3"/>
  <c r="E9" i="3" s="1"/>
  <c r="C112" i="2"/>
  <c r="C111" i="2"/>
  <c r="C108" i="2"/>
  <c r="C107" i="2" s="1"/>
  <c r="E107" i="2" s="1"/>
  <c r="C92" i="2"/>
  <c r="E92" i="2" s="1"/>
  <c r="C81" i="2"/>
  <c r="E81" i="2" s="1"/>
  <c r="C73" i="2"/>
  <c r="E73" i="2" s="1"/>
  <c r="D68" i="2"/>
  <c r="D123" i="2" s="1"/>
  <c r="C50" i="2"/>
  <c r="E50" i="2" s="1"/>
  <c r="C44" i="2"/>
  <c r="E44" i="2" s="1"/>
  <c r="D42" i="2"/>
  <c r="D4" i="2" s="1"/>
  <c r="C37" i="2"/>
  <c r="E37" i="2" s="1"/>
  <c r="C19" i="2"/>
  <c r="C18" i="2"/>
  <c r="E18" i="2" s="1"/>
  <c r="C8" i="2"/>
  <c r="E8" i="2" s="1"/>
  <c r="E69" i="2" l="1"/>
  <c r="J10" i="3"/>
  <c r="I11" i="3"/>
  <c r="F11" i="3" s="1"/>
  <c r="J13" i="3"/>
  <c r="G10" i="3"/>
  <c r="H11" i="3"/>
  <c r="E11" i="3" s="1"/>
  <c r="M11" i="3"/>
  <c r="G13" i="3"/>
  <c r="H14" i="3"/>
  <c r="J16" i="3"/>
  <c r="E20" i="3"/>
  <c r="J12" i="3"/>
  <c r="E17" i="3"/>
  <c r="V27" i="3"/>
  <c r="AH27" i="3"/>
  <c r="J22" i="3"/>
  <c r="Y27" i="3"/>
  <c r="E25" i="3"/>
  <c r="G25" i="3" s="1"/>
  <c r="I27" i="3"/>
  <c r="F9" i="3"/>
  <c r="F27" i="3" s="1"/>
  <c r="M18" i="3"/>
  <c r="H18" i="3"/>
  <c r="J19" i="3"/>
  <c r="E19" i="3"/>
  <c r="G19" i="3" s="1"/>
  <c r="M23" i="3"/>
  <c r="H23" i="3"/>
  <c r="J24" i="3"/>
  <c r="E24" i="3"/>
  <c r="G24" i="3" s="1"/>
  <c r="J21" i="3"/>
  <c r="E21" i="3"/>
  <c r="G21" i="3" s="1"/>
  <c r="G9" i="3"/>
  <c r="P27" i="3"/>
  <c r="AB27" i="3"/>
  <c r="G11" i="3"/>
  <c r="J26" i="3"/>
  <c r="E26" i="3"/>
  <c r="G26" i="3" s="1"/>
  <c r="S27" i="3"/>
  <c r="AE27" i="3"/>
  <c r="J11" i="3"/>
  <c r="G12" i="3"/>
  <c r="G17" i="3"/>
  <c r="G20" i="3"/>
  <c r="G22" i="3"/>
  <c r="J9" i="3"/>
  <c r="H15" i="3"/>
  <c r="D64" i="2"/>
  <c r="E5" i="2"/>
  <c r="E4" i="2"/>
  <c r="E68" i="2"/>
  <c r="M27" i="3" l="1"/>
  <c r="J14" i="3"/>
  <c r="E14" i="3"/>
  <c r="G14" i="3" s="1"/>
  <c r="J23" i="3"/>
  <c r="J27" i="3" s="1"/>
  <c r="E23" i="3"/>
  <c r="G23" i="3" s="1"/>
  <c r="J18" i="3"/>
  <c r="E18" i="3"/>
  <c r="G18" i="3" s="1"/>
  <c r="E15" i="3"/>
  <c r="J15" i="3"/>
  <c r="H27" i="3"/>
  <c r="G15" i="3" l="1"/>
  <c r="G27" i="3" s="1"/>
  <c r="E27" i="3"/>
</calcChain>
</file>

<file path=xl/sharedStrings.xml><?xml version="1.0" encoding="utf-8"?>
<sst xmlns="http://schemas.openxmlformats.org/spreadsheetml/2006/main" count="115" uniqueCount="83">
  <si>
    <t>Касові видатки ЗДО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</si>
  <si>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</si>
  <si>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</si>
  <si>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</si>
  <si>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</si>
  <si>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</si>
  <si>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</si>
  <si>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</si>
  <si>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</si>
  <si>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</si>
  <si>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господарчі товари / 05,06.2023</t>
  </si>
  <si>
    <t>фарба / 06.2023</t>
  </si>
  <si>
    <t>будівельні матеріали / 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</si>
  <si>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</si>
  <si>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</si>
  <si>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</si>
  <si>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</si>
  <si>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</si>
  <si>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бак металевий сміттєвий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</si>
  <si>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</si>
  <si>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</si>
  <si>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</si>
  <si>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</si>
  <si>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</si>
  <si>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</si>
  <si>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</si>
  <si>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оргтехніки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</si>
  <si>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</si>
  <si>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</si>
  <si>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</si>
  <si>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</si>
  <si>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</si>
  <si>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</si>
  <si>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</si>
  <si>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01.2023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</si>
  <si>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</si>
  <si>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</si>
  <si>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</si>
  <si>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</si>
  <si>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</si>
  <si>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вукг зрізання дерев (передача дров в Тишковичі) / 02.2023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</si>
  <si>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</si>
  <si>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</si>
  <si>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</si>
  <si>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заправка картриджа / 05.2023</t>
  </si>
  <si>
    <t>регенерація картриджа / 05.2023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</si>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</sst>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3E4FECD1-245F-4EE8-ADAD-93DAF7513A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B894-3639-4886-830C-DCED32E76F6A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hidden="1" customWidth="1"/>
    <col min="15" max="16" width="21.140625" style="126" hidden="1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48</v>
      </c>
      <c r="M5" s="42"/>
      <c r="N5" s="42"/>
      <c r="O5" s="45" t="s">
        <v>48</v>
      </c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49</v>
      </c>
      <c r="B6" s="47" t="s">
        <v>50</v>
      </c>
      <c r="C6" s="48" t="s">
        <v>51</v>
      </c>
      <c r="D6" s="49"/>
      <c r="E6" s="50" t="s">
        <v>52</v>
      </c>
      <c r="F6" s="51"/>
      <c r="G6" s="52"/>
      <c r="H6" s="53" t="s">
        <v>53</v>
      </c>
      <c r="I6" s="54"/>
      <c r="J6" s="55"/>
      <c r="K6" s="56" t="s">
        <v>54</v>
      </c>
      <c r="L6" s="57"/>
      <c r="M6" s="58"/>
      <c r="N6" s="56" t="s">
        <v>55</v>
      </c>
      <c r="O6" s="57"/>
      <c r="P6" s="58"/>
      <c r="Q6" s="56" t="s">
        <v>56</v>
      </c>
      <c r="R6" s="57"/>
      <c r="S6" s="58"/>
      <c r="T6" s="59" t="s">
        <v>57</v>
      </c>
      <c r="U6" s="60"/>
      <c r="V6" s="55"/>
      <c r="W6" s="60" t="s">
        <v>58</v>
      </c>
      <c r="X6" s="60"/>
      <c r="Y6" s="61"/>
      <c r="Z6" s="59" t="s">
        <v>59</v>
      </c>
      <c r="AA6" s="60"/>
      <c r="AB6" s="55"/>
      <c r="AC6" s="62" t="s">
        <v>60</v>
      </c>
      <c r="AD6" s="63"/>
      <c r="AE6" s="64"/>
      <c r="AF6" s="59" t="s">
        <v>61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62</v>
      </c>
      <c r="F7" s="70" t="s">
        <v>63</v>
      </c>
      <c r="G7" s="71" t="s">
        <v>64</v>
      </c>
      <c r="H7" s="69" t="s">
        <v>62</v>
      </c>
      <c r="I7" s="70" t="s">
        <v>63</v>
      </c>
      <c r="J7" s="71" t="s">
        <v>64</v>
      </c>
      <c r="K7" s="69" t="s">
        <v>62</v>
      </c>
      <c r="L7" s="70" t="s">
        <v>63</v>
      </c>
      <c r="M7" s="71" t="s">
        <v>64</v>
      </c>
      <c r="N7" s="69" t="s">
        <v>62</v>
      </c>
      <c r="O7" s="70" t="s">
        <v>63</v>
      </c>
      <c r="P7" s="71" t="s">
        <v>64</v>
      </c>
      <c r="Q7" s="69" t="s">
        <v>62</v>
      </c>
      <c r="R7" s="70" t="s">
        <v>63</v>
      </c>
      <c r="S7" s="71" t="s">
        <v>64</v>
      </c>
      <c r="T7" s="69" t="s">
        <v>62</v>
      </c>
      <c r="U7" s="70" t="s">
        <v>63</v>
      </c>
      <c r="V7" s="71" t="s">
        <v>64</v>
      </c>
      <c r="W7" s="69" t="s">
        <v>62</v>
      </c>
      <c r="X7" s="70" t="s">
        <v>63</v>
      </c>
      <c r="Y7" s="71" t="s">
        <v>64</v>
      </c>
      <c r="Z7" s="69" t="s">
        <v>62</v>
      </c>
      <c r="AA7" s="70" t="s">
        <v>63</v>
      </c>
      <c r="AB7" s="71" t="s">
        <v>64</v>
      </c>
      <c r="AC7" s="69" t="s">
        <v>62</v>
      </c>
      <c r="AD7" s="70" t="s">
        <v>63</v>
      </c>
      <c r="AE7" s="71" t="s">
        <v>64</v>
      </c>
      <c r="AF7" s="69" t="s">
        <v>62</v>
      </c>
      <c r="AG7" s="70" t="s">
        <v>63</v>
      </c>
      <c r="AH7" s="71" t="s">
        <v>64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82</v>
      </c>
      <c r="B9" s="114">
        <v>2111</v>
      </c>
      <c r="C9" s="115" t="s">
        <v>65</v>
      </c>
      <c r="D9" s="116"/>
      <c r="E9" s="84">
        <f>H9+T9+W9+Z9+AC9++AF9</f>
        <v>6006700</v>
      </c>
      <c r="F9" s="85">
        <f>I9+U9+X9+AA9+AD9++AG9</f>
        <v>3889051.7</v>
      </c>
      <c r="G9" s="117">
        <f>E9-F9</f>
        <v>2117648.2999999998</v>
      </c>
      <c r="H9" s="84">
        <f>K9+N9+Q9</f>
        <v>6006700</v>
      </c>
      <c r="I9" s="85">
        <f>L9+O9+R9</f>
        <v>3889051.7</v>
      </c>
      <c r="J9" s="86">
        <f>H9-I9</f>
        <v>2117648.2999999998</v>
      </c>
      <c r="K9" s="87">
        <v>6006700</v>
      </c>
      <c r="L9" s="88">
        <v>3889051.7</v>
      </c>
      <c r="M9" s="89">
        <f>K9-L9</f>
        <v>2117648.2999999998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66</v>
      </c>
      <c r="D10" s="100"/>
      <c r="E10" s="92">
        <f t="shared" ref="E10:F26" si="1">H10+T10+W10+Z10+AC10++AF10</f>
        <v>1321470</v>
      </c>
      <c r="F10" s="93">
        <f t="shared" si="1"/>
        <v>772865.41999999993</v>
      </c>
      <c r="G10" s="118">
        <f>E10-F10</f>
        <v>548604.58000000007</v>
      </c>
      <c r="H10" s="92">
        <f>K10+N10+Q10</f>
        <v>1321470</v>
      </c>
      <c r="I10" s="93">
        <f>L10+O10+R10</f>
        <v>772865.41999999993</v>
      </c>
      <c r="J10" s="95">
        <f>H10-I10</f>
        <v>548604.58000000007</v>
      </c>
      <c r="K10" s="96">
        <v>1321470</v>
      </c>
      <c r="L10" s="97">
        <v>772865.41999999993</v>
      </c>
      <c r="M10" s="98">
        <f>K10-L10</f>
        <v>548604.58000000007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226081</v>
      </c>
      <c r="F11" s="93">
        <f t="shared" si="1"/>
        <v>140928.91</v>
      </c>
      <c r="G11" s="118">
        <f t="shared" ref="G11:G25" si="2">E11-F11</f>
        <v>85152.09</v>
      </c>
      <c r="H11" s="92">
        <f t="shared" ref="H11:I26" si="3">K11+N11+Q11</f>
        <v>110190</v>
      </c>
      <c r="I11" s="93">
        <f t="shared" si="3"/>
        <v>25037.91</v>
      </c>
      <c r="J11" s="95">
        <f t="shared" ref="J11:J25" si="4">H11-I11</f>
        <v>85152.09</v>
      </c>
      <c r="K11" s="96">
        <f>151200-15010-6000-20000</f>
        <v>110190</v>
      </c>
      <c r="L11" s="97">
        <f>23672.91+1365</f>
        <v>25037.91</v>
      </c>
      <c r="M11" s="98">
        <f t="shared" ref="M11:M25" si="5">K11-L11</f>
        <v>85152.09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13500</v>
      </c>
      <c r="U11" s="97">
        <v>13500</v>
      </c>
      <c r="V11" s="98">
        <f t="shared" ref="V11:V25" si="8">T11-U11</f>
        <v>0</v>
      </c>
      <c r="W11" s="96">
        <v>102391</v>
      </c>
      <c r="X11" s="97">
        <v>102391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67</v>
      </c>
      <c r="D12" s="100"/>
      <c r="E12" s="92">
        <f t="shared" si="1"/>
        <v>3180</v>
      </c>
      <c r="F12" s="93">
        <f t="shared" si="1"/>
        <v>0</v>
      </c>
      <c r="G12" s="94">
        <f t="shared" si="2"/>
        <v>3180</v>
      </c>
      <c r="H12" s="92">
        <f>K12+N12+Q12</f>
        <v>3180</v>
      </c>
      <c r="I12" s="93">
        <f t="shared" si="3"/>
        <v>0</v>
      </c>
      <c r="J12" s="95">
        <f t="shared" si="4"/>
        <v>3180</v>
      </c>
      <c r="K12" s="96">
        <v>3180</v>
      </c>
      <c r="L12" s="97">
        <v>0</v>
      </c>
      <c r="M12" s="98">
        <f t="shared" si="5"/>
        <v>3180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68</v>
      </c>
      <c r="D13" s="100"/>
      <c r="E13" s="92">
        <f t="shared" si="1"/>
        <v>1179500</v>
      </c>
      <c r="F13" s="93">
        <f t="shared" si="1"/>
        <v>976491.33</v>
      </c>
      <c r="G13" s="118">
        <f t="shared" si="2"/>
        <v>203008.67000000004</v>
      </c>
      <c r="H13" s="92">
        <f t="shared" si="3"/>
        <v>626900</v>
      </c>
      <c r="I13" s="93">
        <f t="shared" si="3"/>
        <v>507063.41</v>
      </c>
      <c r="J13" s="95">
        <f t="shared" si="4"/>
        <v>119836.59000000003</v>
      </c>
      <c r="K13" s="96">
        <v>626900</v>
      </c>
      <c r="L13" s="97">
        <v>507063.41</v>
      </c>
      <c r="M13" s="98">
        <f t="shared" si="5"/>
        <v>119836.59000000003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552600</v>
      </c>
      <c r="U13" s="97">
        <v>469427.92</v>
      </c>
      <c r="V13" s="98">
        <f t="shared" si="8"/>
        <v>83172.080000000016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20</v>
      </c>
      <c r="D14" s="100"/>
      <c r="E14" s="92">
        <f t="shared" si="1"/>
        <v>297288</v>
      </c>
      <c r="F14" s="93">
        <f t="shared" si="1"/>
        <v>78463.159999999989</v>
      </c>
      <c r="G14" s="118">
        <f t="shared" si="2"/>
        <v>218824.84000000003</v>
      </c>
      <c r="H14" s="92">
        <f t="shared" si="3"/>
        <v>297288</v>
      </c>
      <c r="I14" s="93">
        <f t="shared" si="3"/>
        <v>78463.159999999989</v>
      </c>
      <c r="J14" s="95">
        <f t="shared" si="4"/>
        <v>218824.84000000003</v>
      </c>
      <c r="K14" s="96">
        <f>286150+19148-15010+8000-1000</f>
        <v>297288</v>
      </c>
      <c r="L14" s="97">
        <v>78463.159999999989</v>
      </c>
      <c r="M14" s="98">
        <f t="shared" si="5"/>
        <v>218824.84000000003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69</v>
      </c>
      <c r="D15" s="100"/>
      <c r="E15" s="92">
        <f t="shared" si="1"/>
        <v>4000</v>
      </c>
      <c r="F15" s="93">
        <f t="shared" si="1"/>
        <v>3702.1</v>
      </c>
      <c r="G15" s="118">
        <f t="shared" si="2"/>
        <v>297.90000000000009</v>
      </c>
      <c r="H15" s="92">
        <f t="shared" si="3"/>
        <v>4000</v>
      </c>
      <c r="I15" s="93">
        <f t="shared" si="3"/>
        <v>3702.1</v>
      </c>
      <c r="J15" s="95">
        <f t="shared" si="4"/>
        <v>297.90000000000009</v>
      </c>
      <c r="K15" s="96">
        <f>6730-2730</f>
        <v>4000</v>
      </c>
      <c r="L15" s="97">
        <v>3702.1</v>
      </c>
      <c r="M15" s="98">
        <f t="shared" si="5"/>
        <v>297.90000000000009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70</v>
      </c>
      <c r="D16" s="100"/>
      <c r="E16" s="92">
        <f t="shared" si="1"/>
        <v>681400</v>
      </c>
      <c r="F16" s="93">
        <f t="shared" si="1"/>
        <v>600580.01</v>
      </c>
      <c r="G16" s="118">
        <f t="shared" si="2"/>
        <v>80819.989999999991</v>
      </c>
      <c r="H16" s="92">
        <f t="shared" si="3"/>
        <v>681400</v>
      </c>
      <c r="I16" s="93">
        <f t="shared" si="3"/>
        <v>600580.01</v>
      </c>
      <c r="J16" s="95">
        <f t="shared" si="4"/>
        <v>80819.989999999991</v>
      </c>
      <c r="K16" s="96">
        <v>681400</v>
      </c>
      <c r="L16" s="97">
        <v>600580.01</v>
      </c>
      <c r="M16" s="98">
        <f t="shared" si="5"/>
        <v>80819.989999999991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71</v>
      </c>
      <c r="D17" s="100"/>
      <c r="E17" s="92">
        <f t="shared" si="1"/>
        <v>59450</v>
      </c>
      <c r="F17" s="93">
        <f t="shared" si="1"/>
        <v>22752.989999999998</v>
      </c>
      <c r="G17" s="118">
        <f t="shared" si="2"/>
        <v>36697.01</v>
      </c>
      <c r="H17" s="92">
        <f t="shared" si="3"/>
        <v>59450</v>
      </c>
      <c r="I17" s="93">
        <f t="shared" si="3"/>
        <v>22752.989999999998</v>
      </c>
      <c r="J17" s="95">
        <f t="shared" si="4"/>
        <v>36697.01</v>
      </c>
      <c r="K17" s="96">
        <v>59450</v>
      </c>
      <c r="L17" s="97">
        <v>22752.989999999998</v>
      </c>
      <c r="M17" s="98">
        <f t="shared" si="5"/>
        <v>36697.01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72</v>
      </c>
      <c r="D18" s="100"/>
      <c r="E18" s="92">
        <f t="shared" si="1"/>
        <v>265750</v>
      </c>
      <c r="F18" s="93">
        <f t="shared" si="1"/>
        <v>142887.95000000001</v>
      </c>
      <c r="G18" s="118">
        <f t="shared" si="2"/>
        <v>122862.04999999999</v>
      </c>
      <c r="H18" s="92">
        <f t="shared" si="3"/>
        <v>265750</v>
      </c>
      <c r="I18" s="93">
        <f t="shared" si="3"/>
        <v>142887.95000000001</v>
      </c>
      <c r="J18" s="95">
        <f t="shared" si="4"/>
        <v>122862.04999999999</v>
      </c>
      <c r="K18" s="96">
        <f>320150-54400</f>
        <v>265750</v>
      </c>
      <c r="L18" s="97">
        <v>142887.95000000001</v>
      </c>
      <c r="M18" s="98">
        <f t="shared" si="5"/>
        <v>122862.04999999999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73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74</v>
      </c>
      <c r="D20" s="100"/>
      <c r="E20" s="92">
        <f t="shared" si="1"/>
        <v>15100</v>
      </c>
      <c r="F20" s="93">
        <f t="shared" si="1"/>
        <v>4880.3999999999996</v>
      </c>
      <c r="G20" s="118">
        <f t="shared" si="2"/>
        <v>10219.6</v>
      </c>
      <c r="H20" s="92">
        <f t="shared" si="3"/>
        <v>15100</v>
      </c>
      <c r="I20" s="93">
        <f t="shared" si="3"/>
        <v>4880.3999999999996</v>
      </c>
      <c r="J20" s="95">
        <f t="shared" si="4"/>
        <v>10219.6</v>
      </c>
      <c r="K20" s="96">
        <v>15100</v>
      </c>
      <c r="L20" s="97">
        <v>4880.3999999999996</v>
      </c>
      <c r="M20" s="98">
        <f t="shared" si="5"/>
        <v>10219.6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75</v>
      </c>
      <c r="D21" s="119"/>
      <c r="E21" s="92">
        <f t="shared" si="1"/>
        <v>1620</v>
      </c>
      <c r="F21" s="93">
        <f t="shared" si="1"/>
        <v>1280</v>
      </c>
      <c r="G21" s="118">
        <f t="shared" si="2"/>
        <v>340</v>
      </c>
      <c r="H21" s="92">
        <f t="shared" si="3"/>
        <v>1620</v>
      </c>
      <c r="I21" s="93">
        <f t="shared" si="3"/>
        <v>1280</v>
      </c>
      <c r="J21" s="95">
        <f t="shared" si="4"/>
        <v>340</v>
      </c>
      <c r="K21" s="96">
        <f>3020-590-810</f>
        <v>1620</v>
      </c>
      <c r="L21" s="97">
        <v>1280</v>
      </c>
      <c r="M21" s="98">
        <f t="shared" si="5"/>
        <v>340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76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77</v>
      </c>
      <c r="D23" s="100"/>
      <c r="E23" s="92">
        <f t="shared" si="1"/>
        <v>1450</v>
      </c>
      <c r="F23" s="93">
        <f t="shared" si="1"/>
        <v>0</v>
      </c>
      <c r="G23" s="118">
        <f t="shared" si="2"/>
        <v>1450</v>
      </c>
      <c r="H23" s="92">
        <f t="shared" si="3"/>
        <v>1450</v>
      </c>
      <c r="I23" s="93">
        <f t="shared" si="3"/>
        <v>0</v>
      </c>
      <c r="J23" s="95">
        <f t="shared" si="4"/>
        <v>1450</v>
      </c>
      <c r="K23" s="96">
        <f>50+590+810</f>
        <v>1450</v>
      </c>
      <c r="L23" s="97">
        <v>0</v>
      </c>
      <c r="M23" s="98">
        <f t="shared" si="5"/>
        <v>1450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78</v>
      </c>
      <c r="D24" s="100"/>
      <c r="E24" s="92">
        <f t="shared" si="1"/>
        <v>149225.4</v>
      </c>
      <c r="F24" s="93">
        <f t="shared" si="1"/>
        <v>119225.4</v>
      </c>
      <c r="G24" s="118">
        <f t="shared" si="2"/>
        <v>30000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119225.4</v>
      </c>
      <c r="X24" s="97">
        <v>119225.4</v>
      </c>
      <c r="Y24" s="98">
        <f t="shared" si="9"/>
        <v>0</v>
      </c>
      <c r="Z24" s="96">
        <v>30000</v>
      </c>
      <c r="AA24" s="97">
        <v>0</v>
      </c>
      <c r="AB24" s="98">
        <f t="shared" si="0"/>
        <v>30000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79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80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96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81</v>
      </c>
      <c r="B27" s="108"/>
      <c r="C27" s="108"/>
      <c r="D27" s="124"/>
      <c r="E27" s="113">
        <f t="shared" ref="E27:U27" si="12">SUM(E9:E26)</f>
        <v>10212214.4</v>
      </c>
      <c r="F27" s="111">
        <f t="shared" si="12"/>
        <v>6753109.370000001</v>
      </c>
      <c r="G27" s="109">
        <f t="shared" si="12"/>
        <v>3459105.0299999989</v>
      </c>
      <c r="H27" s="113">
        <f t="shared" si="12"/>
        <v>9394498</v>
      </c>
      <c r="I27" s="111">
        <f t="shared" si="12"/>
        <v>6048565.0500000007</v>
      </c>
      <c r="J27" s="109">
        <f t="shared" si="12"/>
        <v>3345932.9499999988</v>
      </c>
      <c r="K27" s="113">
        <f t="shared" ref="K27:P27" si="13">SUM(K9:K26)</f>
        <v>9394498</v>
      </c>
      <c r="L27" s="111">
        <f t="shared" si="13"/>
        <v>6048565.0500000007</v>
      </c>
      <c r="M27" s="112">
        <f t="shared" si="13"/>
        <v>3345932.9499999988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566100</v>
      </c>
      <c r="U27" s="111">
        <f t="shared" si="12"/>
        <v>482927.92</v>
      </c>
      <c r="V27" s="112">
        <f>SUM(V9:V25)</f>
        <v>83172.080000000016</v>
      </c>
      <c r="W27" s="110">
        <f>SUM(W9:W26)</f>
        <v>221616.4</v>
      </c>
      <c r="X27" s="111">
        <f>SUM(X9:X26)</f>
        <v>221616.4</v>
      </c>
      <c r="Y27" s="112">
        <f>SUM(Y9:Y25)</f>
        <v>0</v>
      </c>
      <c r="Z27" s="113">
        <f>SUM(Z9:Z26)</f>
        <v>30000</v>
      </c>
      <c r="AA27" s="111">
        <f>SUM(AA9:AA26)</f>
        <v>0</v>
      </c>
      <c r="AB27" s="112">
        <f>SUM(AB9:AB25)</f>
        <v>30000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D092-CA19-42EE-95AB-1FF4E926E242}">
  <sheetPr codeName="Лист9">
    <pageSetUpPr fitToPage="1"/>
  </sheetPr>
  <dimension ref="A1:O124"/>
  <sheetViews>
    <sheetView zoomScale="85" zoomScaleNormal="85" zoomScaleSheetLayoutView="9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ЗДО6!B4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25037.91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ЗДО6!I11</f>
        <v>25037.91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605.91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605.91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125.91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9</v>
      </c>
      <c r="C17" s="12"/>
      <c r="D17" s="13">
        <v>13200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13200</v>
      </c>
      <c r="D18" s="17"/>
      <c r="E18" s="18">
        <f>D17-C18</f>
        <v>0</v>
      </c>
    </row>
    <row r="19" spans="1:15" collapsed="1" x14ac:dyDescent="0.3">
      <c r="A19" s="11">
        <v>502</v>
      </c>
      <c r="B19" s="20" t="s">
        <v>10</v>
      </c>
      <c r="C19" s="17">
        <f>500+490</f>
        <v>990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506</v>
      </c>
      <c r="B20" s="19" t="s">
        <v>11</v>
      </c>
      <c r="C20" s="17">
        <v>9910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507</v>
      </c>
      <c r="B21" s="20" t="s">
        <v>12</v>
      </c>
      <c r="C21" s="17">
        <v>2300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18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2" t="s">
        <v>13</v>
      </c>
      <c r="C35" s="23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2" t="s">
        <v>14</v>
      </c>
      <c r="C36" s="23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2" t="s">
        <v>15</v>
      </c>
      <c r="C42" s="23"/>
      <c r="D42" s="13">
        <f>3917+1365</f>
        <v>5282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t="18.75" hidden="1" customHeight="1" x14ac:dyDescent="0.3">
      <c r="A43" s="11">
        <v>2210.9</v>
      </c>
      <c r="B43" s="12" t="s">
        <v>16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t="14.25" hidden="1" customHeight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t="15.75" hidden="1" customHeight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t="15.75" hidden="1" customHeight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t="15" hidden="1" customHeight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t="17.25" hidden="1" customHeight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>
        <v>2211.9</v>
      </c>
      <c r="B49" s="12" t="s">
        <v>17</v>
      </c>
      <c r="C49" s="12"/>
      <c r="D49" s="13">
        <v>5950</v>
      </c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5950</v>
      </c>
      <c r="D50" s="17"/>
      <c r="E50" s="18">
        <f>D49-C50</f>
        <v>0</v>
      </c>
    </row>
    <row r="51" spans="1:15" collapsed="1" x14ac:dyDescent="0.3">
      <c r="A51" s="11">
        <v>905</v>
      </c>
      <c r="B51" s="20" t="s">
        <v>18</v>
      </c>
      <c r="C51" s="17">
        <v>5950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19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19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19</v>
      </c>
    </row>
    <row r="68" spans="1:15" ht="39.75" customHeight="1" x14ac:dyDescent="0.3">
      <c r="A68" s="4">
        <v>2240</v>
      </c>
      <c r="B68" s="5" t="s">
        <v>20</v>
      </c>
      <c r="C68" s="5"/>
      <c r="D68" s="6">
        <f>SUM(D70:D122)</f>
        <v>78463.16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ЗДО6!I14</f>
        <v>78463.159999999989</v>
      </c>
      <c r="E69" s="8" t="b">
        <f>D69=D68</f>
        <v>1</v>
      </c>
    </row>
    <row r="70" spans="1:15" collapsed="1" x14ac:dyDescent="0.3">
      <c r="A70" s="14">
        <v>2240.1</v>
      </c>
      <c r="B70" s="12" t="s">
        <v>21</v>
      </c>
      <c r="C70" s="12"/>
      <c r="D70" s="13">
        <v>21201</v>
      </c>
    </row>
    <row r="71" spans="1:15" hidden="1" x14ac:dyDescent="0.3">
      <c r="A71" s="14">
        <v>2240.1999999999998</v>
      </c>
      <c r="B71" s="22" t="s">
        <v>22</v>
      </c>
      <c r="C71" s="23"/>
      <c r="D71" s="13"/>
    </row>
    <row r="72" spans="1:15" hidden="1" x14ac:dyDescent="0.3">
      <c r="A72" s="14">
        <v>2240.3000000000002</v>
      </c>
      <c r="B72" s="22" t="s">
        <v>23</v>
      </c>
      <c r="C72" s="23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2" t="s">
        <v>24</v>
      </c>
      <c r="C79" s="23"/>
      <c r="D79" s="13"/>
    </row>
    <row r="80" spans="1:15" x14ac:dyDescent="0.3">
      <c r="A80" s="14">
        <v>2240.5</v>
      </c>
      <c r="B80" s="22" t="s">
        <v>25</v>
      </c>
      <c r="C80" s="23"/>
      <c r="D80" s="13">
        <v>1740</v>
      </c>
    </row>
    <row r="81" spans="1:15" hidden="1" outlineLevel="1" x14ac:dyDescent="0.3">
      <c r="A81" s="14"/>
      <c r="B81" s="15"/>
      <c r="C81" s="16">
        <f>SUM(C82:C89)</f>
        <v>1740</v>
      </c>
      <c r="D81" s="17"/>
      <c r="E81" s="18">
        <f>D80-C81</f>
        <v>0</v>
      </c>
    </row>
    <row r="82" spans="1:15" ht="17.25" customHeight="1" collapsed="1" x14ac:dyDescent="0.3">
      <c r="A82" s="14">
        <v>502</v>
      </c>
      <c r="B82" s="19" t="s">
        <v>26</v>
      </c>
      <c r="C82" s="17">
        <v>1740</v>
      </c>
      <c r="D82" s="17"/>
    </row>
    <row r="83" spans="1:15" ht="17.25" hidden="1" customHeight="1" x14ac:dyDescent="0.3">
      <c r="A83" s="14"/>
      <c r="B83" s="19"/>
      <c r="C83" s="17"/>
      <c r="D83" s="17"/>
    </row>
    <row r="84" spans="1:15" hidden="1" x14ac:dyDescent="0.3">
      <c r="A84" s="14"/>
      <c r="B84" s="20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2" t="s">
        <v>27</v>
      </c>
      <c r="C90" s="23"/>
      <c r="D90" s="13"/>
    </row>
    <row r="91" spans="1:15" hidden="1" x14ac:dyDescent="0.3">
      <c r="A91" s="14">
        <v>2240.6999999999998</v>
      </c>
      <c r="B91" s="22" t="s">
        <v>28</v>
      </c>
      <c r="C91" s="23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2" t="s">
        <v>29</v>
      </c>
      <c r="C97" s="23"/>
      <c r="D97" s="13"/>
    </row>
    <row r="98" spans="1:5" hidden="1" x14ac:dyDescent="0.3">
      <c r="A98" s="14">
        <v>2240.9</v>
      </c>
      <c r="B98" s="22" t="s">
        <v>30</v>
      </c>
      <c r="C98" s="23"/>
      <c r="D98" s="13"/>
    </row>
    <row r="99" spans="1:5" hidden="1" x14ac:dyDescent="0.3">
      <c r="A99" s="14">
        <v>2241.1</v>
      </c>
      <c r="B99" s="22" t="s">
        <v>31</v>
      </c>
      <c r="C99" s="23"/>
      <c r="D99" s="13"/>
    </row>
    <row r="100" spans="1:5" hidden="1" x14ac:dyDescent="0.3">
      <c r="A100" s="14">
        <v>2241.1999999999998</v>
      </c>
      <c r="B100" s="22" t="s">
        <v>32</v>
      </c>
      <c r="C100" s="23"/>
      <c r="D100" s="13"/>
    </row>
    <row r="101" spans="1:5" x14ac:dyDescent="0.3">
      <c r="A101" s="14">
        <v>2241.3000000000002</v>
      </c>
      <c r="B101" s="22" t="s">
        <v>33</v>
      </c>
      <c r="C101" s="23"/>
      <c r="D101" s="13">
        <v>1540</v>
      </c>
    </row>
    <row r="102" spans="1:5" x14ac:dyDescent="0.3">
      <c r="A102" s="14">
        <v>2241.4</v>
      </c>
      <c r="B102" s="22" t="s">
        <v>34</v>
      </c>
      <c r="C102" s="23"/>
      <c r="D102" s="13">
        <v>2753.56</v>
      </c>
    </row>
    <row r="103" spans="1:5" hidden="1" x14ac:dyDescent="0.3">
      <c r="A103" s="14">
        <v>2241.5</v>
      </c>
      <c r="B103" s="22" t="s">
        <v>35</v>
      </c>
      <c r="C103" s="23"/>
      <c r="D103" s="13"/>
    </row>
    <row r="104" spans="1:5" ht="38.25" hidden="1" customHeight="1" x14ac:dyDescent="0.3">
      <c r="A104" s="14">
        <v>2241.6</v>
      </c>
      <c r="B104" s="27" t="s">
        <v>36</v>
      </c>
      <c r="C104" s="23"/>
      <c r="D104" s="13"/>
    </row>
    <row r="105" spans="1:5" x14ac:dyDescent="0.3">
      <c r="A105" s="14">
        <v>2241.6999999999998</v>
      </c>
      <c r="B105" s="22" t="s">
        <v>37</v>
      </c>
      <c r="C105" s="23"/>
      <c r="D105" s="13">
        <v>2222.6999999999998</v>
      </c>
    </row>
    <row r="106" spans="1:5" x14ac:dyDescent="0.3">
      <c r="A106" s="14">
        <v>2241.9</v>
      </c>
      <c r="B106" s="22" t="s">
        <v>38</v>
      </c>
      <c r="C106" s="23"/>
      <c r="D106" s="13">
        <v>49005.9</v>
      </c>
    </row>
    <row r="107" spans="1:5" hidden="1" outlineLevel="1" x14ac:dyDescent="0.3">
      <c r="A107" s="14"/>
      <c r="B107" s="15"/>
      <c r="C107" s="16">
        <f>SUM(C108:C124)</f>
        <v>49005.9</v>
      </c>
      <c r="D107" s="28"/>
      <c r="E107" s="18">
        <f>D106-C107</f>
        <v>0</v>
      </c>
    </row>
    <row r="108" spans="1:5" collapsed="1" x14ac:dyDescent="0.3">
      <c r="A108" s="14">
        <v>902</v>
      </c>
      <c r="B108" s="29" t="s">
        <v>39</v>
      </c>
      <c r="C108" s="17">
        <f>200+100+100+100+100</f>
        <v>600</v>
      </c>
      <c r="D108" s="17"/>
    </row>
    <row r="109" spans="1:5" x14ac:dyDescent="0.3">
      <c r="A109" s="14">
        <v>904</v>
      </c>
      <c r="B109" s="29" t="s">
        <v>40</v>
      </c>
      <c r="C109" s="17">
        <v>41150</v>
      </c>
      <c r="D109" s="17"/>
    </row>
    <row r="110" spans="1:5" x14ac:dyDescent="0.3">
      <c r="A110" s="20">
        <v>906</v>
      </c>
      <c r="B110" s="30" t="s">
        <v>41</v>
      </c>
      <c r="C110" s="17">
        <v>1000</v>
      </c>
      <c r="D110" s="17"/>
    </row>
    <row r="111" spans="1:5" x14ac:dyDescent="0.3">
      <c r="A111" s="20">
        <v>907</v>
      </c>
      <c r="B111" s="29" t="s">
        <v>42</v>
      </c>
      <c r="C111" s="17">
        <f>1006.33+598.47</f>
        <v>1604.8000000000002</v>
      </c>
      <c r="D111" s="17"/>
    </row>
    <row r="112" spans="1:5" x14ac:dyDescent="0.3">
      <c r="A112" s="20">
        <v>908</v>
      </c>
      <c r="B112" s="29" t="s">
        <v>43</v>
      </c>
      <c r="C112" s="17">
        <f>626+661.7+661.7+661.7</f>
        <v>2611.1000000000004</v>
      </c>
      <c r="D112" s="17"/>
    </row>
    <row r="113" spans="1:15" x14ac:dyDescent="0.3">
      <c r="A113" s="20">
        <v>903</v>
      </c>
      <c r="B113" s="29" t="s">
        <v>44</v>
      </c>
      <c r="C113" s="17">
        <v>1080</v>
      </c>
      <c r="D113" s="17"/>
    </row>
    <row r="114" spans="1:15" x14ac:dyDescent="0.3">
      <c r="A114" s="20">
        <v>912</v>
      </c>
      <c r="B114" s="29" t="s">
        <v>45</v>
      </c>
      <c r="C114" s="17">
        <v>960</v>
      </c>
      <c r="D114" s="17"/>
      <c r="E114" s="8"/>
      <c r="F114" s="8"/>
      <c r="G114" s="8"/>
      <c r="I114" s="8"/>
      <c r="J114" s="8"/>
      <c r="K114" s="8"/>
      <c r="M114" s="8"/>
      <c r="N114" s="8"/>
      <c r="O114" s="8"/>
    </row>
    <row r="115" spans="1:15" hidden="1" x14ac:dyDescent="0.3">
      <c r="A115" s="20"/>
      <c r="B115" s="31"/>
      <c r="C115" s="17"/>
      <c r="D115" s="17"/>
      <c r="E115" s="8"/>
      <c r="F115" s="8"/>
      <c r="G115" s="8"/>
      <c r="I115" s="8"/>
      <c r="J115" s="8"/>
      <c r="K115" s="8"/>
      <c r="M115" s="8"/>
      <c r="N115" s="8"/>
      <c r="O115" s="8"/>
    </row>
    <row r="116" spans="1:15" hidden="1" x14ac:dyDescent="0.3">
      <c r="A116" s="20"/>
      <c r="B116" s="19"/>
      <c r="C116" s="17"/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20"/>
      <c r="B117" s="19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20"/>
      <c r="B118" s="19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20"/>
      <c r="B119" s="19"/>
      <c r="C119" s="17"/>
      <c r="D119" s="17"/>
    </row>
    <row r="120" spans="1:15" hidden="1" x14ac:dyDescent="0.3">
      <c r="A120" s="20"/>
      <c r="B120" s="19"/>
      <c r="C120" s="17"/>
      <c r="D120" s="17"/>
    </row>
    <row r="121" spans="1:15" hidden="1" x14ac:dyDescent="0.3">
      <c r="A121" s="20"/>
      <c r="B121" s="29"/>
      <c r="C121" s="17"/>
      <c r="D121" s="17"/>
    </row>
    <row r="122" spans="1:15" hidden="1" x14ac:dyDescent="0.3">
      <c r="A122" s="20"/>
      <c r="B122" s="19"/>
      <c r="C122" s="17"/>
      <c r="D122" s="17"/>
    </row>
    <row r="123" spans="1:15" hidden="1" outlineLevel="1" x14ac:dyDescent="0.3">
      <c r="B123" s="32"/>
      <c r="D123" s="3" t="b">
        <f>D68=D69</f>
        <v>1</v>
      </c>
    </row>
    <row r="124" spans="1:15" hidden="1" collapsed="1" x14ac:dyDescent="0.3">
      <c r="B124" s="32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ЗДО6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2023-07-20T08:20:53Z</dcterms:created>
  <dcterms:modified xsi:type="dcterms:W3CDTF">2023-07-20T08:20:54Z</dcterms:modified>
</cp:coreProperties>
</file>