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BE92F3FF-62C6-43BE-BE4D-C79E433693DA}" xr6:coauthVersionLast="36" xr6:coauthVersionMax="36" xr10:uidLastSave="{00000000-0000-0000-0000-000000000000}"/>
  <bookViews>
    <workbookView xWindow="0" yWindow="0" windowWidth="21570" windowHeight="7080" xr2:uid="{8383E6E0-CF18-4F50-BB24-D2A6DA986FA2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I23" i="3"/>
  <c r="H23" i="3"/>
  <c r="J23" i="3" s="1"/>
  <c r="F23" i="3"/>
  <c r="AH22" i="3"/>
  <c r="AE22" i="3"/>
  <c r="AB22" i="3"/>
  <c r="Y22" i="3"/>
  <c r="V22" i="3"/>
  <c r="S22" i="3"/>
  <c r="P22" i="3"/>
  <c r="M22" i="3"/>
  <c r="I22" i="3"/>
  <c r="H22" i="3"/>
  <c r="E22" i="3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H19" i="3"/>
  <c r="J19" i="3" s="1"/>
  <c r="F19" i="3"/>
  <c r="AH18" i="3"/>
  <c r="AE18" i="3"/>
  <c r="AB18" i="3"/>
  <c r="Y18" i="3"/>
  <c r="V18" i="3"/>
  <c r="S18" i="3"/>
  <c r="P18" i="3"/>
  <c r="M18" i="3"/>
  <c r="I18" i="3"/>
  <c r="H18" i="3"/>
  <c r="E18" i="3" s="1"/>
  <c r="AH17" i="3"/>
  <c r="AE17" i="3"/>
  <c r="AB17" i="3"/>
  <c r="Y17" i="3"/>
  <c r="V17" i="3"/>
  <c r="S17" i="3"/>
  <c r="P17" i="3"/>
  <c r="M17" i="3"/>
  <c r="I17" i="3"/>
  <c r="H17" i="3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L14" i="3"/>
  <c r="L27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J10" i="3"/>
  <c r="I10" i="3"/>
  <c r="F10" i="3" s="1"/>
  <c r="G10" i="3" s="1"/>
  <c r="H10" i="3"/>
  <c r="E10" i="3"/>
  <c r="AH9" i="3"/>
  <c r="AE9" i="3"/>
  <c r="AB9" i="3"/>
  <c r="Y9" i="3"/>
  <c r="V9" i="3"/>
  <c r="S9" i="3"/>
  <c r="P9" i="3"/>
  <c r="M9" i="3"/>
  <c r="I9" i="3"/>
  <c r="H9" i="3"/>
  <c r="C113" i="2"/>
  <c r="C112" i="2"/>
  <c r="C111" i="2"/>
  <c r="C107" i="2" s="1"/>
  <c r="C108" i="2"/>
  <c r="D106" i="2"/>
  <c r="D68" i="2" s="1"/>
  <c r="E69" i="2" s="1"/>
  <c r="D101" i="2"/>
  <c r="C92" i="2"/>
  <c r="E92" i="2" s="1"/>
  <c r="C81" i="2"/>
  <c r="E81" i="2" s="1"/>
  <c r="D80" i="2"/>
  <c r="C73" i="2"/>
  <c r="E73" i="2" s="1"/>
  <c r="D70" i="2"/>
  <c r="C50" i="2"/>
  <c r="E50" i="2" s="1"/>
  <c r="C45" i="2"/>
  <c r="C44" i="2"/>
  <c r="D43" i="2"/>
  <c r="D42" i="2"/>
  <c r="C37" i="2"/>
  <c r="E37" i="2" s="1"/>
  <c r="D35" i="2"/>
  <c r="D4" i="2" s="1"/>
  <c r="C22" i="2"/>
  <c r="C19" i="2"/>
  <c r="C18" i="2"/>
  <c r="E18" i="2" s="1"/>
  <c r="D17" i="2"/>
  <c r="C8" i="2"/>
  <c r="E8" i="2" s="1"/>
  <c r="E44" i="2" l="1"/>
  <c r="F17" i="3"/>
  <c r="V27" i="3"/>
  <c r="E12" i="3"/>
  <c r="J17" i="3"/>
  <c r="J21" i="3"/>
  <c r="G12" i="3"/>
  <c r="E26" i="3"/>
  <c r="G26" i="3" s="1"/>
  <c r="J18" i="3"/>
  <c r="F18" i="3"/>
  <c r="Y27" i="3"/>
  <c r="J13" i="3"/>
  <c r="E13" i="3"/>
  <c r="G13" i="3" s="1"/>
  <c r="J16" i="3"/>
  <c r="F16" i="3"/>
  <c r="G16" i="3" s="1"/>
  <c r="J24" i="3"/>
  <c r="F24" i="3"/>
  <c r="P27" i="3"/>
  <c r="AB27" i="3"/>
  <c r="J11" i="3"/>
  <c r="E11" i="3"/>
  <c r="G11" i="3" s="1"/>
  <c r="G18" i="3"/>
  <c r="J22" i="3"/>
  <c r="F22" i="3"/>
  <c r="G22" i="3"/>
  <c r="H27" i="3"/>
  <c r="J9" i="3"/>
  <c r="E9" i="3"/>
  <c r="S27" i="3"/>
  <c r="AE27" i="3"/>
  <c r="J20" i="3"/>
  <c r="F20" i="3"/>
  <c r="G20" i="3" s="1"/>
  <c r="G24" i="3"/>
  <c r="F9" i="3"/>
  <c r="AH27" i="3"/>
  <c r="M14" i="3"/>
  <c r="M27" i="3" s="1"/>
  <c r="E15" i="3"/>
  <c r="G15" i="3" s="1"/>
  <c r="E17" i="3"/>
  <c r="G17" i="3" s="1"/>
  <c r="E19" i="3"/>
  <c r="G19" i="3" s="1"/>
  <c r="E21" i="3"/>
  <c r="G21" i="3" s="1"/>
  <c r="E23" i="3"/>
  <c r="G23" i="3" s="1"/>
  <c r="E25" i="3"/>
  <c r="G25" i="3" s="1"/>
  <c r="I14" i="3"/>
  <c r="I27" i="3" s="1"/>
  <c r="E4" i="2"/>
  <c r="E5" i="2"/>
  <c r="D64" i="2"/>
  <c r="D123" i="2"/>
  <c r="E68" i="2"/>
  <c r="E107" i="2"/>
  <c r="J14" i="3" l="1"/>
  <c r="F14" i="3"/>
  <c r="G14" i="3" s="1"/>
  <c r="F27" i="3"/>
  <c r="G9" i="3"/>
  <c r="G27" i="3" s="1"/>
  <c r="E27" i="3"/>
  <c r="J27" i="3"/>
</calcChain>
</file>

<file path=xl/sharedStrings.xml><?xml version="1.0" encoding="utf-8"?>
<sst xmlns="http://schemas.openxmlformats.org/spreadsheetml/2006/main" count="125" uniqueCount="94">
  <si>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</si>
  <si>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</si>
  <si>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</si>
  <si>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</si>
  <si>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</si>
  <si>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</si>
  <si>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</si>
  <si>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</si>
  <si>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</si>
  <si>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</si>
  <si>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</si>
  <si>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05,06,11.2023</t>
  </si>
  <si>
    <t>фарба / 06.2023</t>
  </si>
  <si>
    <t>будівельні матеріали / 06.2023</t>
  </si>
  <si>
    <t>сантехніка / 07,12.2023</t>
  </si>
  <si>
    <t>мийка з нержавейки / 11.2023</t>
  </si>
  <si>
    <t>вентиляційна система / 12.2023</t>
  </si>
  <si>
    <t xml:space="preserve">Миючі засоби    </t>
  </si>
  <si>
    <t>Меблі</t>
  </si>
  <si>
    <t>Бензин</t>
  </si>
  <si>
    <t>Запчастини</t>
  </si>
  <si>
    <t>ел.комфорка 2 шт / 10.2023</t>
  </si>
  <si>
    <t>Ін.матеріали</t>
  </si>
  <si>
    <t>бак металевий сміттєвий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</si>
  <si>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</si>
  <si>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</si>
  <si>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</si>
  <si>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</si>
  <si>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</si>
  <si>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</si>
  <si>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</si>
  <si>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05.2023</t>
  </si>
  <si>
    <t>пот.рем. Ел.мережі харчблоку / 11.2023</t>
  </si>
  <si>
    <t>поточ.рем. Харчблоку / 12.2023</t>
  </si>
  <si>
    <t>встановлення вентиляцйної системи / 12.2023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</si>
  <si>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</si>
  <si>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</si>
  <si>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</si>
  <si>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</si>
  <si>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</si>
  <si>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</si>
  <si>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</si>
  <si>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</si>
  <si>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</si>
  <si>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</si>
  <si>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</si>
  <si>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</si>
  <si>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</si>
  <si>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вукг зрізання дерев (передача дров в Тишковичі) / 02.2023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</si>
  <si>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</si>
  <si>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</si>
  <si>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</si>
  <si>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заправка картриджа / 05,11.2023</t>
  </si>
  <si>
    <t>регенерація картриджа / 05.2023</t>
  </si>
  <si>
    <t>онлайн доступ до електронних баз даних / 07.2023</t>
  </si>
  <si>
    <t>промивка системи теплопостачання / 08.2023</t>
  </si>
  <si>
    <t>технічний висновок про стан будівельних кострукцій / 12.2023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</si>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</sst>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FBE180F2-071F-4D4E-9B09-EDCA71D63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016E-C344-4885-9669-DC8519F12822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59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60</v>
      </c>
      <c r="B6" s="46" t="s">
        <v>61</v>
      </c>
      <c r="C6" s="47" t="s">
        <v>62</v>
      </c>
      <c r="D6" s="48"/>
      <c r="E6" s="49" t="s">
        <v>63</v>
      </c>
      <c r="F6" s="50"/>
      <c r="G6" s="51"/>
      <c r="H6" s="52" t="s">
        <v>64</v>
      </c>
      <c r="I6" s="53"/>
      <c r="J6" s="54"/>
      <c r="K6" s="55" t="s">
        <v>65</v>
      </c>
      <c r="L6" s="56"/>
      <c r="M6" s="57"/>
      <c r="N6" s="55" t="s">
        <v>66</v>
      </c>
      <c r="O6" s="56"/>
      <c r="P6" s="57"/>
      <c r="Q6" s="55" t="s">
        <v>67</v>
      </c>
      <c r="R6" s="56"/>
      <c r="S6" s="57"/>
      <c r="T6" s="58" t="s">
        <v>68</v>
      </c>
      <c r="U6" s="59"/>
      <c r="V6" s="54"/>
      <c r="W6" s="59" t="s">
        <v>69</v>
      </c>
      <c r="X6" s="59"/>
      <c r="Y6" s="60"/>
      <c r="Z6" s="58" t="s">
        <v>70</v>
      </c>
      <c r="AA6" s="59"/>
      <c r="AB6" s="54"/>
      <c r="AC6" s="61" t="s">
        <v>71</v>
      </c>
      <c r="AD6" s="62"/>
      <c r="AE6" s="63"/>
      <c r="AF6" s="58" t="s">
        <v>72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73</v>
      </c>
      <c r="F7" s="69" t="s">
        <v>74</v>
      </c>
      <c r="G7" s="70" t="s">
        <v>75</v>
      </c>
      <c r="H7" s="68" t="s">
        <v>73</v>
      </c>
      <c r="I7" s="69" t="s">
        <v>74</v>
      </c>
      <c r="J7" s="70" t="s">
        <v>75</v>
      </c>
      <c r="K7" s="68" t="s">
        <v>73</v>
      </c>
      <c r="L7" s="69" t="s">
        <v>74</v>
      </c>
      <c r="M7" s="70" t="s">
        <v>75</v>
      </c>
      <c r="N7" s="68" t="s">
        <v>73</v>
      </c>
      <c r="O7" s="69" t="s">
        <v>74</v>
      </c>
      <c r="P7" s="70" t="s">
        <v>75</v>
      </c>
      <c r="Q7" s="68" t="s">
        <v>73</v>
      </c>
      <c r="R7" s="69" t="s">
        <v>74</v>
      </c>
      <c r="S7" s="70" t="s">
        <v>75</v>
      </c>
      <c r="T7" s="68" t="s">
        <v>73</v>
      </c>
      <c r="U7" s="69" t="s">
        <v>74</v>
      </c>
      <c r="V7" s="70" t="s">
        <v>75</v>
      </c>
      <c r="W7" s="68" t="s">
        <v>73</v>
      </c>
      <c r="X7" s="69" t="s">
        <v>74</v>
      </c>
      <c r="Y7" s="70" t="s">
        <v>75</v>
      </c>
      <c r="Z7" s="68" t="s">
        <v>73</v>
      </c>
      <c r="AA7" s="69" t="s">
        <v>74</v>
      </c>
      <c r="AB7" s="70" t="s">
        <v>75</v>
      </c>
      <c r="AC7" s="68" t="s">
        <v>73</v>
      </c>
      <c r="AD7" s="69" t="s">
        <v>74</v>
      </c>
      <c r="AE7" s="70" t="s">
        <v>75</v>
      </c>
      <c r="AF7" s="68" t="s">
        <v>73</v>
      </c>
      <c r="AG7" s="69" t="s">
        <v>74</v>
      </c>
      <c r="AH7" s="70" t="s">
        <v>75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93</v>
      </c>
      <c r="B9" s="113">
        <v>2111</v>
      </c>
      <c r="C9" s="114" t="s">
        <v>76</v>
      </c>
      <c r="D9" s="115"/>
      <c r="E9" s="83">
        <f>H9+T9+W9+Z9+AC9++AF9</f>
        <v>6332075.5999999996</v>
      </c>
      <c r="F9" s="84">
        <f>I9+U9+X9+AA9+AD9++AG9</f>
        <v>6332075.5700000003</v>
      </c>
      <c r="G9" s="116">
        <f>E9-F9</f>
        <v>2.9999999329447746E-2</v>
      </c>
      <c r="H9" s="83">
        <f>K9+N9+Q9</f>
        <v>6332075.5999999996</v>
      </c>
      <c r="I9" s="84">
        <f>L9+O9+R9</f>
        <v>6332075.5700000003</v>
      </c>
      <c r="J9" s="85">
        <f>H9-I9</f>
        <v>2.9999999329447746E-2</v>
      </c>
      <c r="K9" s="86">
        <v>6332075.5999999996</v>
      </c>
      <c r="L9" s="87">
        <v>6332075.5700000003</v>
      </c>
      <c r="M9" s="88">
        <f>K9-L9</f>
        <v>2.9999999329447746E-2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77</v>
      </c>
      <c r="D10" s="99"/>
      <c r="E10" s="91">
        <f t="shared" ref="E10:F26" si="1">H10+T10+W10+Z10+AC10++AF10</f>
        <v>1323670</v>
      </c>
      <c r="F10" s="92">
        <f t="shared" si="1"/>
        <v>1318434.8700000001</v>
      </c>
      <c r="G10" s="117">
        <f>E10-F10</f>
        <v>5235.1299999998882</v>
      </c>
      <c r="H10" s="91">
        <f>K10+N10+Q10</f>
        <v>1323670</v>
      </c>
      <c r="I10" s="92">
        <f>L10+O10+R10</f>
        <v>1318434.8700000001</v>
      </c>
      <c r="J10" s="94">
        <f>H10-I10</f>
        <v>5235.1299999998882</v>
      </c>
      <c r="K10" s="95">
        <v>1323670</v>
      </c>
      <c r="L10" s="96">
        <v>1318434.8700000001</v>
      </c>
      <c r="M10" s="97">
        <f>K10-L10</f>
        <v>5235.1299999998882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380403.07</v>
      </c>
      <c r="F11" s="92">
        <f t="shared" si="1"/>
        <v>380377.83999999997</v>
      </c>
      <c r="G11" s="117">
        <f t="shared" ref="G11:G25" si="2">E11-F11</f>
        <v>25.230000000039581</v>
      </c>
      <c r="H11" s="91">
        <f t="shared" ref="H11:I26" si="3">K11+N11+Q11</f>
        <v>146600</v>
      </c>
      <c r="I11" s="92">
        <f t="shared" si="3"/>
        <v>146583.76999999999</v>
      </c>
      <c r="J11" s="94">
        <f t="shared" ref="J11:J25" si="4">H11-I11</f>
        <v>16.230000000010477</v>
      </c>
      <c r="K11" s="95">
        <v>146600</v>
      </c>
      <c r="L11" s="96">
        <v>146583.76999999999</v>
      </c>
      <c r="M11" s="97">
        <f t="shared" ref="M11:M25" si="5">K11-L11</f>
        <v>16.230000000010477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13520</v>
      </c>
      <c r="U11" s="96">
        <v>13511</v>
      </c>
      <c r="V11" s="97">
        <f t="shared" ref="V11:V25" si="8">T11-U11</f>
        <v>9</v>
      </c>
      <c r="W11" s="95">
        <v>220283.07</v>
      </c>
      <c r="X11" s="96">
        <v>220283.07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78</v>
      </c>
      <c r="D12" s="99"/>
      <c r="E12" s="91">
        <f t="shared" si="1"/>
        <v>0</v>
      </c>
      <c r="F12" s="92">
        <f t="shared" si="1"/>
        <v>0</v>
      </c>
      <c r="G12" s="93">
        <f t="shared" si="2"/>
        <v>0</v>
      </c>
      <c r="H12" s="91">
        <f>K12+N12+Q12</f>
        <v>0</v>
      </c>
      <c r="I12" s="92">
        <f t="shared" si="3"/>
        <v>0</v>
      </c>
      <c r="J12" s="94">
        <f t="shared" si="4"/>
        <v>0</v>
      </c>
      <c r="K12" s="95">
        <v>0</v>
      </c>
      <c r="L12" s="96">
        <v>0</v>
      </c>
      <c r="M12" s="97">
        <f t="shared" si="5"/>
        <v>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79</v>
      </c>
      <c r="D13" s="99"/>
      <c r="E13" s="91">
        <f t="shared" si="1"/>
        <v>1449710</v>
      </c>
      <c r="F13" s="92">
        <f t="shared" si="1"/>
        <v>1439290.4100000001</v>
      </c>
      <c r="G13" s="117">
        <f t="shared" si="2"/>
        <v>10419.589999999851</v>
      </c>
      <c r="H13" s="91">
        <f t="shared" si="3"/>
        <v>879710</v>
      </c>
      <c r="I13" s="92">
        <f t="shared" si="3"/>
        <v>879700.49</v>
      </c>
      <c r="J13" s="94">
        <f t="shared" si="4"/>
        <v>9.5100000000093132</v>
      </c>
      <c r="K13" s="95">
        <v>879710</v>
      </c>
      <c r="L13" s="96">
        <v>879700.49</v>
      </c>
      <c r="M13" s="97">
        <f t="shared" si="5"/>
        <v>9.5100000000093132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570000</v>
      </c>
      <c r="U13" s="96">
        <v>559589.92000000004</v>
      </c>
      <c r="V13" s="97">
        <f t="shared" si="8"/>
        <v>10410.079999999958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25</v>
      </c>
      <c r="D14" s="99"/>
      <c r="E14" s="91">
        <f t="shared" si="1"/>
        <v>820000</v>
      </c>
      <c r="F14" s="92">
        <f t="shared" si="1"/>
        <v>815246.41</v>
      </c>
      <c r="G14" s="117">
        <f t="shared" si="2"/>
        <v>4753.5899999999674</v>
      </c>
      <c r="H14" s="91">
        <f t="shared" si="3"/>
        <v>820000</v>
      </c>
      <c r="I14" s="92">
        <f t="shared" si="3"/>
        <v>815246.41</v>
      </c>
      <c r="J14" s="94">
        <f t="shared" si="4"/>
        <v>4753.5899999999674</v>
      </c>
      <c r="K14" s="95">
        <v>820000</v>
      </c>
      <c r="L14" s="96">
        <f>815076.41+170</f>
        <v>815246.41</v>
      </c>
      <c r="M14" s="97">
        <f t="shared" si="5"/>
        <v>4753.5899999999674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80</v>
      </c>
      <c r="D15" s="99"/>
      <c r="E15" s="91">
        <f t="shared" si="1"/>
        <v>3800</v>
      </c>
      <c r="F15" s="92">
        <f t="shared" si="1"/>
        <v>3702.1</v>
      </c>
      <c r="G15" s="117">
        <f t="shared" si="2"/>
        <v>97.900000000000091</v>
      </c>
      <c r="H15" s="91">
        <f t="shared" si="3"/>
        <v>3800</v>
      </c>
      <c r="I15" s="92">
        <f t="shared" si="3"/>
        <v>3702.1</v>
      </c>
      <c r="J15" s="94">
        <f t="shared" si="4"/>
        <v>97.900000000000091</v>
      </c>
      <c r="K15" s="95">
        <v>3800</v>
      </c>
      <c r="L15" s="96">
        <v>3702.1</v>
      </c>
      <c r="M15" s="97">
        <f t="shared" si="5"/>
        <v>97.900000000000091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81</v>
      </c>
      <c r="D16" s="99"/>
      <c r="E16" s="91">
        <f t="shared" si="1"/>
        <v>1060000</v>
      </c>
      <c r="F16" s="92">
        <f t="shared" si="1"/>
        <v>1051278.1000000001</v>
      </c>
      <c r="G16" s="117">
        <f t="shared" si="2"/>
        <v>8721.8999999999069</v>
      </c>
      <c r="H16" s="91">
        <f t="shared" si="3"/>
        <v>1060000</v>
      </c>
      <c r="I16" s="92">
        <f t="shared" si="3"/>
        <v>1051278.1000000001</v>
      </c>
      <c r="J16" s="94">
        <f t="shared" si="4"/>
        <v>8721.8999999999069</v>
      </c>
      <c r="K16" s="95">
        <v>1060000</v>
      </c>
      <c r="L16" s="96">
        <v>1051278.1000000001</v>
      </c>
      <c r="M16" s="97">
        <f t="shared" si="5"/>
        <v>8721.8999999999069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82</v>
      </c>
      <c r="D17" s="99"/>
      <c r="E17" s="91">
        <f t="shared" si="1"/>
        <v>50000</v>
      </c>
      <c r="F17" s="92">
        <f t="shared" si="1"/>
        <v>38155.519999999997</v>
      </c>
      <c r="G17" s="117">
        <f t="shared" si="2"/>
        <v>11844.480000000003</v>
      </c>
      <c r="H17" s="91">
        <f t="shared" si="3"/>
        <v>50000</v>
      </c>
      <c r="I17" s="92">
        <f t="shared" si="3"/>
        <v>38155.519999999997</v>
      </c>
      <c r="J17" s="94">
        <f t="shared" si="4"/>
        <v>11844.480000000003</v>
      </c>
      <c r="K17" s="95">
        <v>50000</v>
      </c>
      <c r="L17" s="96">
        <v>38155.519999999997</v>
      </c>
      <c r="M17" s="97">
        <f t="shared" si="5"/>
        <v>11844.480000000003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83</v>
      </c>
      <c r="D18" s="99"/>
      <c r="E18" s="91">
        <f t="shared" si="1"/>
        <v>285000</v>
      </c>
      <c r="F18" s="92">
        <f t="shared" si="1"/>
        <v>280450.59999999998</v>
      </c>
      <c r="G18" s="117">
        <f t="shared" si="2"/>
        <v>4549.4000000000233</v>
      </c>
      <c r="H18" s="91">
        <f t="shared" si="3"/>
        <v>285000</v>
      </c>
      <c r="I18" s="92">
        <f t="shared" si="3"/>
        <v>280450.59999999998</v>
      </c>
      <c r="J18" s="94">
        <f t="shared" si="4"/>
        <v>4549.4000000000233</v>
      </c>
      <c r="K18" s="95">
        <v>285000</v>
      </c>
      <c r="L18" s="96">
        <v>280450.59999999998</v>
      </c>
      <c r="M18" s="97">
        <f t="shared" si="5"/>
        <v>4549.4000000000233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84</v>
      </c>
      <c r="D19" s="99"/>
      <c r="E19" s="91">
        <f t="shared" si="1"/>
        <v>0</v>
      </c>
      <c r="F19" s="92">
        <f t="shared" si="1"/>
        <v>0</v>
      </c>
      <c r="G19" s="117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95">
        <v>0</v>
      </c>
      <c r="L19" s="96">
        <v>0</v>
      </c>
      <c r="M19" s="97">
        <f t="shared" si="5"/>
        <v>0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85</v>
      </c>
      <c r="D20" s="99"/>
      <c r="E20" s="91">
        <f t="shared" si="1"/>
        <v>9100</v>
      </c>
      <c r="F20" s="92">
        <f t="shared" si="1"/>
        <v>8947.4</v>
      </c>
      <c r="G20" s="117">
        <f t="shared" si="2"/>
        <v>152.60000000000036</v>
      </c>
      <c r="H20" s="91">
        <f t="shared" si="3"/>
        <v>9100</v>
      </c>
      <c r="I20" s="92">
        <f t="shared" si="3"/>
        <v>8947.4</v>
      </c>
      <c r="J20" s="94">
        <f t="shared" si="4"/>
        <v>152.60000000000036</v>
      </c>
      <c r="K20" s="95">
        <v>9100</v>
      </c>
      <c r="L20" s="96">
        <v>8947.4</v>
      </c>
      <c r="M20" s="97">
        <f t="shared" si="5"/>
        <v>152.60000000000036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86</v>
      </c>
      <c r="D21" s="118"/>
      <c r="E21" s="91">
        <f t="shared" si="1"/>
        <v>1280</v>
      </c>
      <c r="F21" s="92">
        <f t="shared" si="1"/>
        <v>1280</v>
      </c>
      <c r="G21" s="117">
        <f t="shared" si="2"/>
        <v>0</v>
      </c>
      <c r="H21" s="91">
        <f t="shared" si="3"/>
        <v>1280</v>
      </c>
      <c r="I21" s="92">
        <f t="shared" si="3"/>
        <v>1280</v>
      </c>
      <c r="J21" s="94">
        <f t="shared" si="4"/>
        <v>0</v>
      </c>
      <c r="K21" s="95">
        <v>1280</v>
      </c>
      <c r="L21" s="96">
        <v>1280</v>
      </c>
      <c r="M21" s="97">
        <f t="shared" si="5"/>
        <v>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87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88</v>
      </c>
      <c r="D23" s="99"/>
      <c r="E23" s="91">
        <f t="shared" si="1"/>
        <v>757.01</v>
      </c>
      <c r="F23" s="92">
        <f t="shared" si="1"/>
        <v>757.01</v>
      </c>
      <c r="G23" s="117">
        <f t="shared" si="2"/>
        <v>0</v>
      </c>
      <c r="H23" s="91">
        <f t="shared" si="3"/>
        <v>757.01</v>
      </c>
      <c r="I23" s="92">
        <f t="shared" si="3"/>
        <v>757.01</v>
      </c>
      <c r="J23" s="94">
        <f t="shared" si="4"/>
        <v>0</v>
      </c>
      <c r="K23" s="95">
        <v>757.01</v>
      </c>
      <c r="L23" s="96">
        <v>757.01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89</v>
      </c>
      <c r="D24" s="99"/>
      <c r="E24" s="91">
        <f t="shared" si="1"/>
        <v>213725.4</v>
      </c>
      <c r="F24" s="92">
        <f t="shared" si="1"/>
        <v>212818.4</v>
      </c>
      <c r="G24" s="117">
        <f t="shared" si="2"/>
        <v>907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125725.4</v>
      </c>
      <c r="X24" s="96">
        <v>125725.4</v>
      </c>
      <c r="Y24" s="97">
        <f t="shared" si="9"/>
        <v>0</v>
      </c>
      <c r="Z24" s="95">
        <v>88000</v>
      </c>
      <c r="AA24" s="96">
        <v>87093</v>
      </c>
      <c r="AB24" s="97">
        <f t="shared" si="0"/>
        <v>907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90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91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95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92</v>
      </c>
      <c r="B27" s="107"/>
      <c r="C27" s="107"/>
      <c r="D27" s="123"/>
      <c r="E27" s="112">
        <f t="shared" ref="E27:U27" si="12">SUM(E9:E26)</f>
        <v>11929521.08</v>
      </c>
      <c r="F27" s="110">
        <f t="shared" si="12"/>
        <v>11882814.23</v>
      </c>
      <c r="G27" s="108">
        <f t="shared" si="12"/>
        <v>46706.849999999009</v>
      </c>
      <c r="H27" s="112">
        <f t="shared" si="12"/>
        <v>10911992.609999999</v>
      </c>
      <c r="I27" s="110">
        <f t="shared" si="12"/>
        <v>10876611.839999998</v>
      </c>
      <c r="J27" s="108">
        <f t="shared" si="12"/>
        <v>35380.769999999138</v>
      </c>
      <c r="K27" s="112">
        <f t="shared" ref="K27:P27" si="13">SUM(K9:K26)</f>
        <v>10911992.609999999</v>
      </c>
      <c r="L27" s="110">
        <f t="shared" si="13"/>
        <v>10876611.839999998</v>
      </c>
      <c r="M27" s="111">
        <f t="shared" si="13"/>
        <v>35380.769999999138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583520</v>
      </c>
      <c r="U27" s="110">
        <f t="shared" si="12"/>
        <v>573100.92000000004</v>
      </c>
      <c r="V27" s="111">
        <f>SUM(V9:V25)</f>
        <v>10419.079999999958</v>
      </c>
      <c r="W27" s="109">
        <f>SUM(W9:W26)</f>
        <v>346008.47</v>
      </c>
      <c r="X27" s="110">
        <f>SUM(X9:X26)</f>
        <v>346008.47</v>
      </c>
      <c r="Y27" s="111">
        <f>SUM(Y9:Y25)</f>
        <v>0</v>
      </c>
      <c r="Z27" s="112">
        <f>SUM(Z9:Z26)</f>
        <v>88000</v>
      </c>
      <c r="AA27" s="110">
        <f>SUM(AA9:AA26)</f>
        <v>87093</v>
      </c>
      <c r="AB27" s="111">
        <f>SUM(AB9:AB25)</f>
        <v>907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376A-F415-4D33-848F-B873E3AAA7FB}">
  <sheetPr codeName="Лист9">
    <pageSetUpPr fitToPage="1"/>
  </sheetPr>
  <dimension ref="A1:O124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146583.77000000002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146583.76999999999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671.07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671.06999999999994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125.91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f>13860+99777.4</f>
        <v>113637.4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113637.4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11</v>
      </c>
      <c r="C19" s="17">
        <f>500+490+17237.4</f>
        <v>18227.400000000001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12</v>
      </c>
      <c r="C20" s="17">
        <v>9910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20" t="s">
        <v>13</v>
      </c>
      <c r="C21" s="17">
        <v>2300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501</v>
      </c>
      <c r="B22" s="20" t="s">
        <v>14</v>
      </c>
      <c r="C22" s="17">
        <f>660+960</f>
        <v>1620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510</v>
      </c>
      <c r="B23" s="20" t="s">
        <v>15</v>
      </c>
      <c r="C23" s="17">
        <v>15000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512</v>
      </c>
      <c r="B24" s="20" t="s">
        <v>16</v>
      </c>
      <c r="C24" s="17">
        <v>66580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22" t="s">
        <v>17</v>
      </c>
      <c r="C35" s="23"/>
      <c r="D35" s="13">
        <f>15423.3</f>
        <v>15423.3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18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19</v>
      </c>
      <c r="C42" s="23"/>
      <c r="D42" s="13">
        <f>3917+1365</f>
        <v>5282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t="18.75" customHeight="1" x14ac:dyDescent="0.3">
      <c r="A43" s="11">
        <v>2210.9</v>
      </c>
      <c r="B43" s="12" t="s">
        <v>20</v>
      </c>
      <c r="C43" s="12"/>
      <c r="D43" s="13">
        <f>5620</f>
        <v>5620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t="14.25" hidden="1" customHeight="1" outlineLevel="1" x14ac:dyDescent="0.3">
      <c r="A44" s="14"/>
      <c r="B44" s="15"/>
      <c r="C44" s="16">
        <f>SUM(C45:C48)</f>
        <v>5620</v>
      </c>
      <c r="D44" s="17"/>
      <c r="E44" s="18">
        <f>D43-C44</f>
        <v>0</v>
      </c>
    </row>
    <row r="45" spans="1:15" ht="15.75" customHeight="1" collapsed="1" x14ac:dyDescent="0.3">
      <c r="A45" s="11"/>
      <c r="B45" s="20" t="s">
        <v>21</v>
      </c>
      <c r="C45" s="17">
        <f>5620</f>
        <v>5620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t="15.75" hidden="1" customHeight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t="15" hidden="1" customHeight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7.25" hidden="1" customHeight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22</v>
      </c>
      <c r="C49" s="12"/>
      <c r="D49" s="13">
        <v>5950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5950</v>
      </c>
      <c r="D50" s="17"/>
      <c r="E50" s="18">
        <f>D49-C50</f>
        <v>0</v>
      </c>
    </row>
    <row r="51" spans="1:15" collapsed="1" x14ac:dyDescent="0.3">
      <c r="A51" s="11">
        <v>905</v>
      </c>
      <c r="B51" s="20" t="s">
        <v>23</v>
      </c>
      <c r="C51" s="17">
        <v>5950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SUM(D70:D122)</f>
        <v>815246.41000000015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ЗДО6!I14</f>
        <v>815246.41</v>
      </c>
      <c r="E69" s="8" t="b">
        <f>D69=D68</f>
        <v>1</v>
      </c>
    </row>
    <row r="70" spans="1:15" collapsed="1" x14ac:dyDescent="0.3">
      <c r="A70" s="14">
        <v>2240.1</v>
      </c>
      <c r="B70" s="12" t="s">
        <v>26</v>
      </c>
      <c r="C70" s="12"/>
      <c r="D70" s="13">
        <f>21201+19208+17273+1102</f>
        <v>58784</v>
      </c>
    </row>
    <row r="71" spans="1:15" hidden="1" x14ac:dyDescent="0.3">
      <c r="A71" s="14">
        <v>2240.1999999999998</v>
      </c>
      <c r="B71" s="22" t="s">
        <v>27</v>
      </c>
      <c r="C71" s="23"/>
      <c r="D71" s="13"/>
    </row>
    <row r="72" spans="1:15" hidden="1" x14ac:dyDescent="0.3">
      <c r="A72" s="14">
        <v>2240.3000000000002</v>
      </c>
      <c r="B72" s="22" t="s">
        <v>28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29</v>
      </c>
      <c r="C79" s="23"/>
      <c r="D79" s="13"/>
    </row>
    <row r="80" spans="1:15" x14ac:dyDescent="0.3">
      <c r="A80" s="14">
        <v>2240.5</v>
      </c>
      <c r="B80" s="22" t="s">
        <v>30</v>
      </c>
      <c r="C80" s="23"/>
      <c r="D80" s="13">
        <f>1740+665631</f>
        <v>667371</v>
      </c>
    </row>
    <row r="81" spans="1:15" hidden="1" outlineLevel="1" x14ac:dyDescent="0.3">
      <c r="A81" s="14"/>
      <c r="B81" s="15"/>
      <c r="C81" s="16">
        <f>SUM(C82:C89)</f>
        <v>667371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19" t="s">
        <v>31</v>
      </c>
      <c r="C82" s="17">
        <v>1740</v>
      </c>
      <c r="D82" s="17"/>
    </row>
    <row r="83" spans="1:15" ht="17.25" customHeight="1" x14ac:dyDescent="0.3">
      <c r="A83" s="14">
        <v>515</v>
      </c>
      <c r="B83" s="19" t="s">
        <v>32</v>
      </c>
      <c r="C83" s="17">
        <v>58431</v>
      </c>
      <c r="D83" s="17"/>
    </row>
    <row r="84" spans="1:15" x14ac:dyDescent="0.3">
      <c r="A84" s="14">
        <v>516</v>
      </c>
      <c r="B84" s="20" t="s">
        <v>33</v>
      </c>
      <c r="C84" s="17">
        <v>594000</v>
      </c>
      <c r="D84" s="17"/>
    </row>
    <row r="85" spans="1:15" x14ac:dyDescent="0.3">
      <c r="A85" s="14">
        <v>517</v>
      </c>
      <c r="B85" s="20" t="s">
        <v>34</v>
      </c>
      <c r="C85" s="17">
        <v>13200</v>
      </c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2" t="s">
        <v>35</v>
      </c>
      <c r="C90" s="23"/>
      <c r="D90" s="13"/>
    </row>
    <row r="91" spans="1:15" hidden="1" x14ac:dyDescent="0.3">
      <c r="A91" s="14">
        <v>2240.6999999999998</v>
      </c>
      <c r="B91" s="22" t="s">
        <v>36</v>
      </c>
      <c r="C91" s="23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2" t="s">
        <v>37</v>
      </c>
      <c r="C97" s="23"/>
      <c r="D97" s="13">
        <v>1188.9000000000001</v>
      </c>
    </row>
    <row r="98" spans="1:5" x14ac:dyDescent="0.3">
      <c r="A98" s="14">
        <v>2240.9</v>
      </c>
      <c r="B98" s="22" t="s">
        <v>38</v>
      </c>
      <c r="C98" s="23"/>
      <c r="D98" s="13">
        <v>581.4</v>
      </c>
    </row>
    <row r="99" spans="1:5" hidden="1" x14ac:dyDescent="0.3">
      <c r="A99" s="14">
        <v>2241.1</v>
      </c>
      <c r="B99" s="22" t="s">
        <v>39</v>
      </c>
      <c r="C99" s="23"/>
      <c r="D99" s="13"/>
    </row>
    <row r="100" spans="1:5" hidden="1" x14ac:dyDescent="0.3">
      <c r="A100" s="14">
        <v>2241.1999999999998</v>
      </c>
      <c r="B100" s="22" t="s">
        <v>40</v>
      </c>
      <c r="C100" s="23"/>
      <c r="D100" s="13"/>
    </row>
    <row r="101" spans="1:5" x14ac:dyDescent="0.3">
      <c r="A101" s="14">
        <v>2241.3000000000002</v>
      </c>
      <c r="B101" s="22" t="s">
        <v>41</v>
      </c>
      <c r="C101" s="23"/>
      <c r="D101" s="13">
        <f>2326+276+340+138+170+138+170</f>
        <v>3558</v>
      </c>
    </row>
    <row r="102" spans="1:5" x14ac:dyDescent="0.3">
      <c r="A102" s="14">
        <v>2241.4</v>
      </c>
      <c r="B102" s="22" t="s">
        <v>42</v>
      </c>
      <c r="C102" s="23"/>
      <c r="D102" s="13">
        <v>2753.56</v>
      </c>
    </row>
    <row r="103" spans="1:5" hidden="1" x14ac:dyDescent="0.3">
      <c r="A103" s="14">
        <v>2241.5</v>
      </c>
      <c r="B103" s="22" t="s">
        <v>43</v>
      </c>
      <c r="C103" s="23"/>
      <c r="D103" s="13"/>
    </row>
    <row r="104" spans="1:5" ht="38.25" hidden="1" customHeight="1" x14ac:dyDescent="0.3">
      <c r="A104" s="14">
        <v>2241.6</v>
      </c>
      <c r="B104" s="27" t="s">
        <v>44</v>
      </c>
      <c r="C104" s="23"/>
      <c r="D104" s="13"/>
    </row>
    <row r="105" spans="1:5" x14ac:dyDescent="0.3">
      <c r="A105" s="14">
        <v>2241.6999999999998</v>
      </c>
      <c r="B105" s="22" t="s">
        <v>45</v>
      </c>
      <c r="C105" s="23"/>
      <c r="D105" s="13">
        <v>3786.85</v>
      </c>
    </row>
    <row r="106" spans="1:5" x14ac:dyDescent="0.3">
      <c r="A106" s="14">
        <v>2241.9</v>
      </c>
      <c r="B106" s="22" t="s">
        <v>46</v>
      </c>
      <c r="C106" s="23"/>
      <c r="D106" s="13">
        <f>55867.87+21354.83</f>
        <v>77222.700000000012</v>
      </c>
    </row>
    <row r="107" spans="1:5" hidden="1" outlineLevel="1" x14ac:dyDescent="0.3">
      <c r="A107" s="14"/>
      <c r="B107" s="15"/>
      <c r="C107" s="16">
        <f>SUM(C108:C124)</f>
        <v>77222.700000000012</v>
      </c>
      <c r="D107" s="28"/>
      <c r="E107" s="18">
        <f>D106-C107</f>
        <v>0</v>
      </c>
    </row>
    <row r="108" spans="1:5" ht="37.5" collapsed="1" x14ac:dyDescent="0.3">
      <c r="A108" s="14">
        <v>902</v>
      </c>
      <c r="B108" s="29" t="s">
        <v>47</v>
      </c>
      <c r="C108" s="17">
        <f>200+100+100+100+100+100+100+200+100+100</f>
        <v>1200</v>
      </c>
      <c r="D108" s="17"/>
    </row>
    <row r="109" spans="1:5" x14ac:dyDescent="0.3">
      <c r="A109" s="14">
        <v>904</v>
      </c>
      <c r="B109" s="29" t="s">
        <v>48</v>
      </c>
      <c r="C109" s="17">
        <v>41150</v>
      </c>
      <c r="D109" s="17"/>
    </row>
    <row r="110" spans="1:5" x14ac:dyDescent="0.3">
      <c r="A110" s="20">
        <v>906</v>
      </c>
      <c r="B110" s="30" t="s">
        <v>49</v>
      </c>
      <c r="C110" s="17">
        <v>1000</v>
      </c>
      <c r="D110" s="17"/>
    </row>
    <row r="111" spans="1:5" x14ac:dyDescent="0.3">
      <c r="A111" s="20">
        <v>907</v>
      </c>
      <c r="B111" s="29" t="s">
        <v>50</v>
      </c>
      <c r="C111" s="17">
        <f>1006.33+598.47+1383.47+1406.56</f>
        <v>4394.83</v>
      </c>
      <c r="D111" s="17"/>
    </row>
    <row r="112" spans="1:5" ht="37.5" x14ac:dyDescent="0.3">
      <c r="A112" s="20">
        <v>908</v>
      </c>
      <c r="B112" s="29" t="s">
        <v>51</v>
      </c>
      <c r="C112" s="17">
        <f>626+661.7+661.7+661.7+661.7+661.7+661.7*2+661.7+661.7</f>
        <v>6581.2999999999993</v>
      </c>
      <c r="D112" s="17"/>
    </row>
    <row r="113" spans="1:15" x14ac:dyDescent="0.3">
      <c r="A113" s="20">
        <v>903</v>
      </c>
      <c r="B113" s="29" t="s">
        <v>52</v>
      </c>
      <c r="C113" s="17">
        <f>1080+518</f>
        <v>1598</v>
      </c>
      <c r="D113" s="17"/>
    </row>
    <row r="114" spans="1:15" x14ac:dyDescent="0.3">
      <c r="A114" s="20">
        <v>912</v>
      </c>
      <c r="B114" s="29" t="s">
        <v>53</v>
      </c>
      <c r="C114" s="17">
        <v>960</v>
      </c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x14ac:dyDescent="0.3">
      <c r="A115" s="20">
        <v>916</v>
      </c>
      <c r="B115" s="29" t="s">
        <v>54</v>
      </c>
      <c r="C115" s="17">
        <v>487.45</v>
      </c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x14ac:dyDescent="0.3">
      <c r="A116" s="20">
        <v>917</v>
      </c>
      <c r="B116" s="29" t="s">
        <v>55</v>
      </c>
      <c r="C116" s="17">
        <v>4851.12</v>
      </c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t="37.5" x14ac:dyDescent="0.3">
      <c r="A117" s="20">
        <v>923</v>
      </c>
      <c r="B117" s="19" t="s">
        <v>56</v>
      </c>
      <c r="C117" s="17">
        <v>15000</v>
      </c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20"/>
      <c r="B118" s="19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20"/>
      <c r="B119" s="19"/>
      <c r="C119" s="17"/>
      <c r="D119" s="17"/>
    </row>
    <row r="120" spans="1:15" hidden="1" x14ac:dyDescent="0.3">
      <c r="A120" s="20"/>
      <c r="B120" s="19"/>
      <c r="C120" s="17"/>
      <c r="D120" s="17"/>
    </row>
    <row r="121" spans="1:15" hidden="1" x14ac:dyDescent="0.3">
      <c r="A121" s="20"/>
      <c r="B121" s="29"/>
      <c r="C121" s="17"/>
      <c r="D121" s="17"/>
    </row>
    <row r="122" spans="1:15" hidden="1" x14ac:dyDescent="0.3">
      <c r="A122" s="20"/>
      <c r="B122" s="19"/>
      <c r="C122" s="17"/>
      <c r="D122" s="17"/>
    </row>
    <row r="123" spans="1:15" hidden="1" outlineLevel="1" x14ac:dyDescent="0.3">
      <c r="B123" s="31"/>
      <c r="D123" s="3" t="b">
        <f>D68=D69</f>
        <v>1</v>
      </c>
    </row>
    <row r="124" spans="1:15" hidden="1" collapsed="1" x14ac:dyDescent="0.3">
      <c r="B124" s="31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2024-02-13T10:26:53Z</dcterms:created>
  <dcterms:modified xsi:type="dcterms:W3CDTF">2024-02-13T10:26:55Z</dcterms:modified>
</cp:coreProperties>
</file>