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ДО\"/>
    </mc:Choice>
  </mc:AlternateContent>
  <xr:revisionPtr revIDLastSave="0" documentId="13_ncr:1_{6BF7C208-C5A8-49AD-A823-C84983808BB6}" xr6:coauthVersionLast="36" xr6:coauthVersionMax="36" xr10:uidLastSave="{00000000-0000-0000-0000-000000000000}"/>
  <bookViews>
    <workbookView xWindow="0" yWindow="0" windowWidth="28800" windowHeight="12225" xr2:uid="{F6B399B2-E50F-426C-A3D0-93F263C211FB}"/>
  </bookViews>
  <sheets>
    <sheet name="ЗДО 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/>
  <c r="AH19" i="3"/>
  <c r="AE19" i="3"/>
  <c r="AB19" i="3"/>
  <c r="Y19" i="3"/>
  <c r="V19" i="3"/>
  <c r="S19" i="3"/>
  <c r="P19" i="3"/>
  <c r="M19" i="3"/>
  <c r="K19" i="3"/>
  <c r="H19" i="3" s="1"/>
  <c r="I19" i="3"/>
  <c r="F19" i="3" s="1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M14" i="3"/>
  <c r="I14" i="3"/>
  <c r="F14" i="3" s="1"/>
  <c r="H14" i="3"/>
  <c r="E14" i="3"/>
  <c r="G14" i="3" s="1"/>
  <c r="AH13" i="3"/>
  <c r="AE13" i="3"/>
  <c r="AB13" i="3"/>
  <c r="Y13" i="3"/>
  <c r="V13" i="3"/>
  <c r="S13" i="3"/>
  <c r="P13" i="3"/>
  <c r="M13" i="3"/>
  <c r="K13" i="3"/>
  <c r="H13" i="3" s="1"/>
  <c r="I13" i="3"/>
  <c r="F13" i="3" s="1"/>
  <c r="AH12" i="3"/>
  <c r="AE12" i="3"/>
  <c r="AB12" i="3"/>
  <c r="Y12" i="3"/>
  <c r="V12" i="3"/>
  <c r="S12" i="3"/>
  <c r="P12" i="3"/>
  <c r="M12" i="3"/>
  <c r="J12" i="3"/>
  <c r="I12" i="3"/>
  <c r="F12" i="3" s="1"/>
  <c r="H12" i="3"/>
  <c r="E12" i="3"/>
  <c r="AH11" i="3"/>
  <c r="AE11" i="3"/>
  <c r="AB11" i="3"/>
  <c r="Y11" i="3"/>
  <c r="V11" i="3"/>
  <c r="S11" i="3"/>
  <c r="P11" i="3"/>
  <c r="M11" i="3"/>
  <c r="K11" i="3"/>
  <c r="H11" i="3" s="1"/>
  <c r="E11" i="3" s="1"/>
  <c r="G11" i="3" s="1"/>
  <c r="I11" i="3"/>
  <c r="F11" i="3" s="1"/>
  <c r="AH10" i="3"/>
  <c r="AE10" i="3"/>
  <c r="AB10" i="3"/>
  <c r="Y10" i="3"/>
  <c r="Y27" i="3" s="1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E9" i="3" s="1"/>
  <c r="C116" i="2"/>
  <c r="C115" i="2"/>
  <c r="C114" i="2"/>
  <c r="C113" i="2"/>
  <c r="C112" i="2" s="1"/>
  <c r="E112" i="2" s="1"/>
  <c r="C97" i="2"/>
  <c r="E97" i="2" s="1"/>
  <c r="C86" i="2"/>
  <c r="E86" i="2" s="1"/>
  <c r="C78" i="2"/>
  <c r="E78" i="2" s="1"/>
  <c r="D75" i="2"/>
  <c r="D73" i="2"/>
  <c r="D126" i="2" s="1"/>
  <c r="C58" i="2"/>
  <c r="E58" i="2" s="1"/>
  <c r="C52" i="2"/>
  <c r="E52" i="2" s="1"/>
  <c r="C46" i="2"/>
  <c r="E46" i="2" s="1"/>
  <c r="C40" i="2"/>
  <c r="E40" i="2" s="1"/>
  <c r="C21" i="2"/>
  <c r="C20" i="2"/>
  <c r="C18" i="2" s="1"/>
  <c r="E18" i="2" s="1"/>
  <c r="C8" i="2"/>
  <c r="E8" i="2" s="1"/>
  <c r="D4" i="2"/>
  <c r="D69" i="2" s="1"/>
  <c r="E74" i="2" l="1"/>
  <c r="E5" i="2"/>
  <c r="G12" i="3"/>
  <c r="J24" i="3"/>
  <c r="P27" i="3"/>
  <c r="AB27" i="3"/>
  <c r="G10" i="3"/>
  <c r="K27" i="3"/>
  <c r="J26" i="3"/>
  <c r="I27" i="3"/>
  <c r="S27" i="3"/>
  <c r="AE27" i="3"/>
  <c r="J11" i="3"/>
  <c r="J14" i="3"/>
  <c r="G25" i="3"/>
  <c r="J10" i="3"/>
  <c r="J25" i="3"/>
  <c r="G9" i="3"/>
  <c r="J13" i="3"/>
  <c r="E13" i="3"/>
  <c r="G13" i="3" s="1"/>
  <c r="G20" i="3"/>
  <c r="F27" i="3"/>
  <c r="V27" i="3"/>
  <c r="AH27" i="3"/>
  <c r="M15" i="3"/>
  <c r="H15" i="3"/>
  <c r="J16" i="3"/>
  <c r="E16" i="3"/>
  <c r="G16" i="3" s="1"/>
  <c r="M18" i="3"/>
  <c r="H18" i="3"/>
  <c r="J19" i="3"/>
  <c r="E19" i="3"/>
  <c r="G19" i="3" s="1"/>
  <c r="J20" i="3"/>
  <c r="M21" i="3"/>
  <c r="H21" i="3"/>
  <c r="J22" i="3"/>
  <c r="E22" i="3"/>
  <c r="G22" i="3" s="1"/>
  <c r="J9" i="3"/>
  <c r="H17" i="3"/>
  <c r="H23" i="3"/>
  <c r="E24" i="3"/>
  <c r="G24" i="3" s="1"/>
  <c r="E26" i="3"/>
  <c r="G26" i="3" s="1"/>
  <c r="M27" i="3" l="1"/>
  <c r="H27" i="3"/>
  <c r="E17" i="3"/>
  <c r="G17" i="3" s="1"/>
  <c r="J17" i="3"/>
  <c r="E23" i="3"/>
  <c r="G23" i="3" s="1"/>
  <c r="J23" i="3"/>
  <c r="J18" i="3"/>
  <c r="E18" i="3"/>
  <c r="G18" i="3" s="1"/>
  <c r="J15" i="3"/>
  <c r="E15" i="3"/>
  <c r="J21" i="3"/>
  <c r="E21" i="3"/>
  <c r="G21" i="3" s="1"/>
  <c r="J27" i="3" l="1"/>
  <c r="G15" i="3"/>
  <c r="G27" i="3" s="1"/>
  <c r="E27" i="3"/>
</calcChain>
</file>

<file path=xl/sharedStrings.xml><?xml version="1.0" encoding="utf-8"?>
<sst xmlns="http://schemas.openxmlformats.org/spreadsheetml/2006/main" count="110" uniqueCount="79">
  <si>
    <t>Касові видатки ЗДО с.Грибовиця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</si>
  <si>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</si>
  <si>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</si>
  <si>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</si>
  <si>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</si>
  <si>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</si>
  <si>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</si>
  <si>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</si>
  <si>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01.2024</t>
  </si>
  <si>
    <t>фарба / 06,09.2024</t>
  </si>
  <si>
    <t>емульсія / 06.2024</t>
  </si>
  <si>
    <t>госп.тов. / 09.2024</t>
  </si>
  <si>
    <t xml:space="preserve">Миючі засоби    </t>
  </si>
  <si>
    <t>Меблі</t>
  </si>
  <si>
    <t>Бензин</t>
  </si>
  <si>
    <t>бензин А-95 / 04.2024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</si>
  <si>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</si>
  <si>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</si>
  <si>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</si>
  <si>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</si>
  <si>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</si>
  <si>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</si>
  <si>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</si>
  <si>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</si>
  <si>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</si>
  <si>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</si>
  <si>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</si>
  <si>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</si>
  <si>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</si>
  <si>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</si>
  <si>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</si>
  <si>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</si>
  <si>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</si>
  <si>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</si>
  <si>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</si>
  <si>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</si>
  <si>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</si>
  <si>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</si>
  <si>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 xml:space="preserve"> заправка картр. / 01.2024</t>
  </si>
  <si>
    <t>моніторинг. та захист від шкідників / 02,03,04,05,06,07,08,09.2024</t>
  </si>
  <si>
    <t>дослідж. змивів та проб питн. води / 03,05,08.2024</t>
  </si>
  <si>
    <t>замір опору ізоляції / 09.2024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</si>
  <si>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</si>
  <si>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</si>
  <si>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</si>
  <si>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</si>
  <si>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</si>
  <si>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</si>
  <si>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</si>
  <si>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</si>
  <si>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</si>
  <si>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</si>
  <si>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</si>
  <si>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</si>
  <si>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</si>
  <si>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</si>
  <si>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</si>
  <si>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</si>
  <si>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</si>
  <si>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</si>
  <si>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</si>
  <si>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</si>
  <si>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</si>
  <si>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</si>
  <si>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</si>
  <si>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</si>
  <si>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</si>
  <si>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</si>
  <si>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</si>
  <si>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</si>
  <si>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</si>
  <si>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</si>
  <si>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</si>
  <si>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</si>
  <si>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</si>
  <si>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</si>
  <si>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</si>
  <si>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</si>
  <si>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Грибовиця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</si>
</sst>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1B012348-1A0A-4E44-A9C3-B283FE62B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B924-B1D2-46F9-8017-C57E2656DBE5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90" customWidth="1"/>
    <col min="5" max="5" width="25" style="90" customWidth="1"/>
    <col min="6" max="10" width="25" style="125" customWidth="1"/>
    <col min="11" max="11" width="25" style="90" customWidth="1"/>
    <col min="12" max="13" width="25" style="125" customWidth="1"/>
    <col min="14" max="14" width="21.140625" style="90" hidden="1" customWidth="1"/>
    <col min="15" max="16" width="21.140625" style="125" hidden="1" customWidth="1"/>
    <col min="17" max="17" width="21.140625" style="90" hidden="1" customWidth="1"/>
    <col min="18" max="19" width="21.140625" style="125" hidden="1" customWidth="1"/>
    <col min="20" max="20" width="18.85546875" style="90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90" hidden="1" customWidth="1"/>
    <col min="27" max="28" width="18.85546875" style="125" hidden="1" customWidth="1"/>
    <col min="29" max="29" width="18.85546875" style="90" hidden="1" customWidth="1"/>
    <col min="30" max="31" width="18.85546875" style="125" hidden="1" customWidth="1"/>
    <col min="32" max="32" width="18.85546875" style="90" hidden="1" customWidth="1"/>
    <col min="33" max="34" width="18.85546875" style="125" hidden="1" customWidth="1"/>
    <col min="35" max="37" width="18.140625" style="125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42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43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44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45</v>
      </c>
      <c r="B6" s="46" t="s">
        <v>46</v>
      </c>
      <c r="C6" s="47" t="s">
        <v>47</v>
      </c>
      <c r="D6" s="48"/>
      <c r="E6" s="49" t="s">
        <v>48</v>
      </c>
      <c r="F6" s="50"/>
      <c r="G6" s="51"/>
      <c r="H6" s="52" t="s">
        <v>49</v>
      </c>
      <c r="I6" s="53"/>
      <c r="J6" s="54"/>
      <c r="K6" s="55" t="s">
        <v>50</v>
      </c>
      <c r="L6" s="56"/>
      <c r="M6" s="57"/>
      <c r="N6" s="55" t="s">
        <v>51</v>
      </c>
      <c r="O6" s="56"/>
      <c r="P6" s="57"/>
      <c r="Q6" s="55" t="s">
        <v>52</v>
      </c>
      <c r="R6" s="56"/>
      <c r="S6" s="57"/>
      <c r="T6" s="58" t="s">
        <v>53</v>
      </c>
      <c r="U6" s="59"/>
      <c r="V6" s="54"/>
      <c r="W6" s="59" t="s">
        <v>54</v>
      </c>
      <c r="X6" s="59"/>
      <c r="Y6" s="60"/>
      <c r="Z6" s="58" t="s">
        <v>55</v>
      </c>
      <c r="AA6" s="59"/>
      <c r="AB6" s="54"/>
      <c r="AC6" s="61" t="s">
        <v>56</v>
      </c>
      <c r="AD6" s="62"/>
      <c r="AE6" s="63"/>
      <c r="AF6" s="58" t="s">
        <v>57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58</v>
      </c>
      <c r="F7" s="69" t="s">
        <v>59</v>
      </c>
      <c r="G7" s="70" t="s">
        <v>60</v>
      </c>
      <c r="H7" s="68" t="s">
        <v>58</v>
      </c>
      <c r="I7" s="69" t="s">
        <v>59</v>
      </c>
      <c r="J7" s="70" t="s">
        <v>60</v>
      </c>
      <c r="K7" s="68" t="s">
        <v>58</v>
      </c>
      <c r="L7" s="69" t="s">
        <v>59</v>
      </c>
      <c r="M7" s="70" t="s">
        <v>60</v>
      </c>
      <c r="N7" s="68" t="s">
        <v>58</v>
      </c>
      <c r="O7" s="69" t="s">
        <v>59</v>
      </c>
      <c r="P7" s="70" t="s">
        <v>60</v>
      </c>
      <c r="Q7" s="68" t="s">
        <v>58</v>
      </c>
      <c r="R7" s="69" t="s">
        <v>59</v>
      </c>
      <c r="S7" s="70" t="s">
        <v>60</v>
      </c>
      <c r="T7" s="68" t="s">
        <v>58</v>
      </c>
      <c r="U7" s="69" t="s">
        <v>59</v>
      </c>
      <c r="V7" s="70" t="s">
        <v>60</v>
      </c>
      <c r="W7" s="68" t="s">
        <v>58</v>
      </c>
      <c r="X7" s="69" t="s">
        <v>59</v>
      </c>
      <c r="Y7" s="70" t="s">
        <v>60</v>
      </c>
      <c r="Z7" s="68" t="s">
        <v>58</v>
      </c>
      <c r="AA7" s="69" t="s">
        <v>59</v>
      </c>
      <c r="AB7" s="70" t="s">
        <v>60</v>
      </c>
      <c r="AC7" s="68" t="s">
        <v>58</v>
      </c>
      <c r="AD7" s="69" t="s">
        <v>59</v>
      </c>
      <c r="AE7" s="70" t="s">
        <v>60</v>
      </c>
      <c r="AF7" s="68" t="s">
        <v>58</v>
      </c>
      <c r="AG7" s="69" t="s">
        <v>59</v>
      </c>
      <c r="AH7" s="70" t="s">
        <v>60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78</v>
      </c>
      <c r="B9" s="113">
        <v>2111</v>
      </c>
      <c r="C9" s="114" t="s">
        <v>61</v>
      </c>
      <c r="D9" s="115"/>
      <c r="E9" s="83">
        <f>H9+T9+W9+Z9+AC9++AF9</f>
        <v>1255000</v>
      </c>
      <c r="F9" s="84">
        <f>I9+U9+X9+AA9+AD9++AG9</f>
        <v>570246.18000000005</v>
      </c>
      <c r="G9" s="116">
        <f>E9-F9</f>
        <v>684753.82</v>
      </c>
      <c r="H9" s="83">
        <f>K9+N9+Q9</f>
        <v>1255000</v>
      </c>
      <c r="I9" s="84">
        <f>L9+O9+R9</f>
        <v>570246.18000000005</v>
      </c>
      <c r="J9" s="85">
        <f>H9-I9</f>
        <v>684753.82</v>
      </c>
      <c r="K9" s="89">
        <v>1255000</v>
      </c>
      <c r="L9" s="87">
        <v>570246.18000000005</v>
      </c>
      <c r="M9" s="88">
        <f>K9-L9</f>
        <v>684753.82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62</v>
      </c>
      <c r="D10" s="99"/>
      <c r="E10" s="92">
        <f t="shared" ref="E10:F26" si="1">H10+T10+W10+Z10+AC10++AF10</f>
        <v>274960</v>
      </c>
      <c r="F10" s="93">
        <f t="shared" si="1"/>
        <v>123890.06</v>
      </c>
      <c r="G10" s="117">
        <f>E10-F10</f>
        <v>151069.94</v>
      </c>
      <c r="H10" s="92">
        <f>K10+N10+Q10</f>
        <v>274960</v>
      </c>
      <c r="I10" s="93">
        <f>L10+O10+R10</f>
        <v>123890.06</v>
      </c>
      <c r="J10" s="95">
        <f>H10-I10</f>
        <v>151069.94</v>
      </c>
      <c r="K10" s="86">
        <v>274960</v>
      </c>
      <c r="L10" s="96">
        <v>123890.06</v>
      </c>
      <c r="M10" s="97">
        <f>K10-L10</f>
        <v>151069.94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13708.76</v>
      </c>
      <c r="F11" s="93">
        <f t="shared" si="1"/>
        <v>9723.9599999999991</v>
      </c>
      <c r="G11" s="117">
        <f t="shared" ref="G11:G25" si="2">E11-F11</f>
        <v>3984.8000000000011</v>
      </c>
      <c r="H11" s="92">
        <f t="shared" ref="H11:I26" si="3">K11+N11+Q11</f>
        <v>8091</v>
      </c>
      <c r="I11" s="93">
        <f t="shared" si="3"/>
        <v>4106.2</v>
      </c>
      <c r="J11" s="95">
        <f t="shared" ref="J11:J25" si="4">H11-I11</f>
        <v>3984.8</v>
      </c>
      <c r="K11" s="86">
        <f>8000-589-1000-1140+2820</f>
        <v>8091</v>
      </c>
      <c r="L11" s="96">
        <v>4106.2</v>
      </c>
      <c r="M11" s="97">
        <f t="shared" ref="M11:M25" si="5">K11-L11</f>
        <v>3984.8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5617.76</v>
      </c>
      <c r="X11" s="96">
        <v>5617.76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63</v>
      </c>
      <c r="D12" s="99"/>
      <c r="E12" s="92">
        <f t="shared" si="1"/>
        <v>300</v>
      </c>
      <c r="F12" s="93">
        <f t="shared" si="1"/>
        <v>0</v>
      </c>
      <c r="G12" s="94">
        <f t="shared" si="2"/>
        <v>300</v>
      </c>
      <c r="H12" s="92">
        <f>K12+N12+Q12</f>
        <v>300</v>
      </c>
      <c r="I12" s="93">
        <f t="shared" si="3"/>
        <v>0</v>
      </c>
      <c r="J12" s="95">
        <f t="shared" si="4"/>
        <v>300</v>
      </c>
      <c r="K12" s="86">
        <v>300</v>
      </c>
      <c r="L12" s="96">
        <v>0</v>
      </c>
      <c r="M12" s="97">
        <f t="shared" si="5"/>
        <v>300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64</v>
      </c>
      <c r="D13" s="99"/>
      <c r="E13" s="92">
        <f t="shared" si="1"/>
        <v>119515</v>
      </c>
      <c r="F13" s="93">
        <f t="shared" si="1"/>
        <v>66261.48</v>
      </c>
      <c r="G13" s="117">
        <f t="shared" si="2"/>
        <v>53253.520000000004</v>
      </c>
      <c r="H13" s="92">
        <f t="shared" si="3"/>
        <v>86665</v>
      </c>
      <c r="I13" s="93">
        <f t="shared" si="3"/>
        <v>60623.19</v>
      </c>
      <c r="J13" s="95">
        <f t="shared" si="4"/>
        <v>26041.809999999998</v>
      </c>
      <c r="K13" s="86">
        <f>49300+27965+9400</f>
        <v>86665</v>
      </c>
      <c r="L13" s="96">
        <v>60623.19</v>
      </c>
      <c r="M13" s="97">
        <f t="shared" si="5"/>
        <v>26041.809999999998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32850</v>
      </c>
      <c r="U13" s="96">
        <v>5638.29</v>
      </c>
      <c r="V13" s="97">
        <f t="shared" si="8"/>
        <v>27211.71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19</v>
      </c>
      <c r="D14" s="99"/>
      <c r="E14" s="92">
        <f t="shared" si="1"/>
        <v>14435</v>
      </c>
      <c r="F14" s="93">
        <f t="shared" si="1"/>
        <v>8390.77</v>
      </c>
      <c r="G14" s="117">
        <f t="shared" si="2"/>
        <v>6044.23</v>
      </c>
      <c r="H14" s="92">
        <f t="shared" si="3"/>
        <v>14435</v>
      </c>
      <c r="I14" s="93">
        <f t="shared" si="3"/>
        <v>8390.77</v>
      </c>
      <c r="J14" s="95">
        <f t="shared" si="4"/>
        <v>6044.23</v>
      </c>
      <c r="K14" s="86">
        <v>14435</v>
      </c>
      <c r="L14" s="96">
        <v>8390.77</v>
      </c>
      <c r="M14" s="97">
        <f t="shared" si="5"/>
        <v>6044.23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65</v>
      </c>
      <c r="D15" s="99"/>
      <c r="E15" s="92">
        <f t="shared" si="1"/>
        <v>1280.5999999999999</v>
      </c>
      <c r="F15" s="93">
        <f t="shared" si="1"/>
        <v>0</v>
      </c>
      <c r="G15" s="117">
        <f t="shared" si="2"/>
        <v>1280.5999999999999</v>
      </c>
      <c r="H15" s="92">
        <f t="shared" si="3"/>
        <v>1280.5999999999999</v>
      </c>
      <c r="I15" s="93">
        <f t="shared" si="3"/>
        <v>0</v>
      </c>
      <c r="J15" s="95">
        <f t="shared" si="4"/>
        <v>1280.5999999999999</v>
      </c>
      <c r="K15" s="86">
        <f>2170-469.4-420</f>
        <v>1280.5999999999999</v>
      </c>
      <c r="L15" s="96">
        <v>0</v>
      </c>
      <c r="M15" s="97">
        <f t="shared" si="5"/>
        <v>1280.5999999999999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66</v>
      </c>
      <c r="D16" s="99"/>
      <c r="E16" s="92">
        <f t="shared" si="1"/>
        <v>0</v>
      </c>
      <c r="F16" s="93">
        <f t="shared" si="1"/>
        <v>0</v>
      </c>
      <c r="G16" s="117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86">
        <v>0</v>
      </c>
      <c r="L16" s="96">
        <v>0</v>
      </c>
      <c r="M16" s="97">
        <f t="shared" si="5"/>
        <v>0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67</v>
      </c>
      <c r="D17" s="99"/>
      <c r="E17" s="92">
        <f t="shared" si="1"/>
        <v>4180</v>
      </c>
      <c r="F17" s="93">
        <f t="shared" si="1"/>
        <v>1425.63</v>
      </c>
      <c r="G17" s="117">
        <f t="shared" si="2"/>
        <v>2754.37</v>
      </c>
      <c r="H17" s="92">
        <f t="shared" si="3"/>
        <v>4180</v>
      </c>
      <c r="I17" s="93">
        <f t="shared" si="3"/>
        <v>1425.63</v>
      </c>
      <c r="J17" s="95">
        <f t="shared" si="4"/>
        <v>2754.37</v>
      </c>
      <c r="K17" s="86">
        <f>2900+100+1180</f>
        <v>4180</v>
      </c>
      <c r="L17" s="96">
        <v>1425.63</v>
      </c>
      <c r="M17" s="97">
        <f t="shared" si="5"/>
        <v>2754.37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68</v>
      </c>
      <c r="D18" s="99"/>
      <c r="E18" s="92">
        <f t="shared" si="1"/>
        <v>52182.5</v>
      </c>
      <c r="F18" s="93">
        <f t="shared" si="1"/>
        <v>27671.35</v>
      </c>
      <c r="G18" s="117">
        <f t="shared" si="2"/>
        <v>24511.15</v>
      </c>
      <c r="H18" s="92">
        <f t="shared" si="3"/>
        <v>52182.5</v>
      </c>
      <c r="I18" s="93">
        <f t="shared" si="3"/>
        <v>27671.35</v>
      </c>
      <c r="J18" s="95">
        <f t="shared" si="4"/>
        <v>24511.15</v>
      </c>
      <c r="K18" s="86">
        <f>54900-1400-6217.5+4900</f>
        <v>52182.5</v>
      </c>
      <c r="L18" s="96">
        <v>27671.35</v>
      </c>
      <c r="M18" s="97">
        <f t="shared" si="5"/>
        <v>24511.15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69</v>
      </c>
      <c r="D19" s="99"/>
      <c r="E19" s="92">
        <f t="shared" si="1"/>
        <v>191509.5</v>
      </c>
      <c r="F19" s="93">
        <f t="shared" si="1"/>
        <v>81346.91</v>
      </c>
      <c r="G19" s="117">
        <f t="shared" si="2"/>
        <v>110162.59</v>
      </c>
      <c r="H19" s="92">
        <f t="shared" si="3"/>
        <v>191509.5</v>
      </c>
      <c r="I19" s="93">
        <f t="shared" si="3"/>
        <v>81346.91</v>
      </c>
      <c r="J19" s="95">
        <f t="shared" si="4"/>
        <v>110162.59</v>
      </c>
      <c r="K19" s="86">
        <f>79600-1508+18272-808.5-1619-810+98383</f>
        <v>191509.5</v>
      </c>
      <c r="L19" s="96">
        <v>81346.91</v>
      </c>
      <c r="M19" s="97">
        <f t="shared" si="5"/>
        <v>110162.59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70</v>
      </c>
      <c r="D20" s="99"/>
      <c r="E20" s="92">
        <f t="shared" si="1"/>
        <v>2000</v>
      </c>
      <c r="F20" s="93">
        <f t="shared" si="1"/>
        <v>1322.1</v>
      </c>
      <c r="G20" s="117">
        <f t="shared" si="2"/>
        <v>677.90000000000009</v>
      </c>
      <c r="H20" s="92">
        <f t="shared" si="3"/>
        <v>2000</v>
      </c>
      <c r="I20" s="93">
        <f t="shared" si="3"/>
        <v>1322.1</v>
      </c>
      <c r="J20" s="95">
        <f t="shared" si="4"/>
        <v>677.90000000000009</v>
      </c>
      <c r="K20" s="86">
        <v>2000</v>
      </c>
      <c r="L20" s="96">
        <v>1322.1</v>
      </c>
      <c r="M20" s="97">
        <f t="shared" si="5"/>
        <v>677.90000000000009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71</v>
      </c>
      <c r="D21" s="118"/>
      <c r="E21" s="92">
        <f t="shared" si="1"/>
        <v>3004.4</v>
      </c>
      <c r="F21" s="93">
        <f t="shared" si="1"/>
        <v>3004.4</v>
      </c>
      <c r="G21" s="117">
        <f t="shared" si="2"/>
        <v>0</v>
      </c>
      <c r="H21" s="92">
        <f t="shared" si="3"/>
        <v>3004.4</v>
      </c>
      <c r="I21" s="93">
        <f t="shared" si="3"/>
        <v>3004.4</v>
      </c>
      <c r="J21" s="95">
        <f t="shared" si="4"/>
        <v>0</v>
      </c>
      <c r="K21" s="86">
        <f>1050-480+600+945+469.4+420</f>
        <v>3004.4</v>
      </c>
      <c r="L21" s="96">
        <v>3004.4</v>
      </c>
      <c r="M21" s="97">
        <f t="shared" si="5"/>
        <v>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72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73</v>
      </c>
      <c r="D23" s="99"/>
      <c r="E23" s="92">
        <f t="shared" si="1"/>
        <v>3747</v>
      </c>
      <c r="F23" s="93">
        <f t="shared" si="1"/>
        <v>3744.22</v>
      </c>
      <c r="G23" s="117">
        <f t="shared" si="2"/>
        <v>2.7800000000002001</v>
      </c>
      <c r="H23" s="92">
        <f t="shared" si="3"/>
        <v>3747</v>
      </c>
      <c r="I23" s="93">
        <f t="shared" si="3"/>
        <v>3744.22</v>
      </c>
      <c r="J23" s="95">
        <f t="shared" si="4"/>
        <v>2.7800000000002001</v>
      </c>
      <c r="K23" s="86">
        <f>180+589+2093+885</f>
        <v>3747</v>
      </c>
      <c r="L23" s="96">
        <v>3744.22</v>
      </c>
      <c r="M23" s="97">
        <f t="shared" si="5"/>
        <v>2.7800000000002001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74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>
        <v>0</v>
      </c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75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76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77</v>
      </c>
      <c r="B27" s="107"/>
      <c r="C27" s="107"/>
      <c r="D27" s="123"/>
      <c r="E27" s="112">
        <f t="shared" ref="E27:U27" si="12">SUM(E9:E26)</f>
        <v>1935822.76</v>
      </c>
      <c r="F27" s="110">
        <f t="shared" si="12"/>
        <v>897027.05999999994</v>
      </c>
      <c r="G27" s="108">
        <f t="shared" si="12"/>
        <v>1038795.7000000001</v>
      </c>
      <c r="H27" s="112">
        <f t="shared" si="12"/>
        <v>1897355</v>
      </c>
      <c r="I27" s="110">
        <f t="shared" si="12"/>
        <v>885771.00999999989</v>
      </c>
      <c r="J27" s="108">
        <f t="shared" si="12"/>
        <v>1011583.9900000001</v>
      </c>
      <c r="K27" s="112">
        <f t="shared" si="12"/>
        <v>1897355</v>
      </c>
      <c r="L27" s="110">
        <f t="shared" si="12"/>
        <v>885771.00999999989</v>
      </c>
      <c r="M27" s="111">
        <f t="shared" si="12"/>
        <v>1011583.9900000001</v>
      </c>
      <c r="N27" s="112">
        <f t="shared" si="12"/>
        <v>0</v>
      </c>
      <c r="O27" s="110">
        <f t="shared" si="12"/>
        <v>0</v>
      </c>
      <c r="P27" s="111">
        <f t="shared" si="12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32850</v>
      </c>
      <c r="U27" s="110">
        <f t="shared" si="12"/>
        <v>5638.29</v>
      </c>
      <c r="V27" s="111">
        <f>SUM(V9:V25)</f>
        <v>27211.71</v>
      </c>
      <c r="W27" s="109">
        <f>SUM(W9:W26)</f>
        <v>5617.76</v>
      </c>
      <c r="X27" s="110">
        <f>SUM(X9:X26)</f>
        <v>5617.76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02CA-C25E-46D5-903F-6B2F1F364991}">
  <sheetPr codeName="Лист13"/>
  <dimension ref="A1:O128"/>
  <sheetViews>
    <sheetView zoomScale="78" zoomScaleNormal="7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Грибовиця'!B4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SUM(D6:D57)</f>
        <v>4106.2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Грибовиця'!I11</f>
        <v>4106.2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2531.1999999999998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2531.1999999999998</v>
      </c>
      <c r="D18" s="17"/>
      <c r="E18" s="18">
        <f>D17-C18</f>
        <v>0</v>
      </c>
    </row>
    <row r="19" spans="1:15" collapsed="1" x14ac:dyDescent="0.3">
      <c r="A19" s="11">
        <v>501</v>
      </c>
      <c r="B19" s="20" t="s">
        <v>8</v>
      </c>
      <c r="C19" s="17">
        <v>564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20" t="s">
        <v>9</v>
      </c>
      <c r="C20" s="17">
        <f>844.2+517</f>
        <v>1361.2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507</v>
      </c>
      <c r="B21" s="19" t="s">
        <v>10</v>
      </c>
      <c r="C21" s="17">
        <f>300</f>
        <v>300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502</v>
      </c>
      <c r="B22" s="19" t="s">
        <v>11</v>
      </c>
      <c r="C22" s="17">
        <v>306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19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19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19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12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13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19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14</v>
      </c>
      <c r="C45" s="12"/>
      <c r="D45" s="13">
        <v>1575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outlineLevel="1" x14ac:dyDescent="0.3">
      <c r="A46" s="14"/>
      <c r="B46" s="15"/>
      <c r="C46" s="16">
        <f>SUM(C47:C50)</f>
        <v>1575</v>
      </c>
      <c r="D46" s="17"/>
      <c r="E46" s="18">
        <f>D45-C46</f>
        <v>0</v>
      </c>
    </row>
    <row r="47" spans="1:15" collapsed="1" x14ac:dyDescent="0.3">
      <c r="A47" s="11"/>
      <c r="B47" s="19" t="s">
        <v>15</v>
      </c>
      <c r="C47" s="17">
        <v>1575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19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19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>
        <v>2210.9</v>
      </c>
      <c r="B51" s="12" t="s">
        <v>16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0</v>
      </c>
      <c r="D52" s="17"/>
      <c r="E52" s="18">
        <f>D51-C52</f>
        <v>0</v>
      </c>
    </row>
    <row r="53" spans="1:15" hidden="1" collapsed="1" x14ac:dyDescent="0.3">
      <c r="A53" s="11"/>
      <c r="B53" s="19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>
        <v>2211.9</v>
      </c>
      <c r="B57" s="12" t="s">
        <v>17</v>
      </c>
      <c r="C57" s="12"/>
      <c r="D57" s="13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SUM(C59:C69)</f>
        <v>0</v>
      </c>
      <c r="D58" s="17"/>
      <c r="E58" s="18">
        <f>D57-C58</f>
        <v>0</v>
      </c>
    </row>
    <row r="59" spans="1:15" hidden="1" collapsed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2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2"/>
      <c r="D70" s="23" t="s">
        <v>18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3" t="s">
        <v>18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3" t="s">
        <v>18</v>
      </c>
    </row>
    <row r="73" spans="1:15" ht="39.75" customHeight="1" x14ac:dyDescent="0.3">
      <c r="A73" s="4">
        <v>2240</v>
      </c>
      <c r="B73" s="5" t="s">
        <v>19</v>
      </c>
      <c r="C73" s="5"/>
      <c r="D73" s="6">
        <f>SUM(D75:D111)</f>
        <v>8390.77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4">
        <v>2240</v>
      </c>
      <c r="B74" s="24"/>
      <c r="C74" s="10"/>
      <c r="D74" s="10">
        <f>'ЗДО Грибовиця'!I14</f>
        <v>8390.77</v>
      </c>
      <c r="E74" s="8" t="b">
        <f>D74=D73</f>
        <v>1</v>
      </c>
    </row>
    <row r="75" spans="1:15" collapsed="1" x14ac:dyDescent="0.3">
      <c r="A75" s="14">
        <v>2240.1</v>
      </c>
      <c r="B75" s="12" t="s">
        <v>20</v>
      </c>
      <c r="C75" s="12"/>
      <c r="D75" s="13">
        <f>2015.43</f>
        <v>2015.43</v>
      </c>
    </row>
    <row r="76" spans="1:15" hidden="1" x14ac:dyDescent="0.3">
      <c r="A76" s="14">
        <v>2240.1999999999998</v>
      </c>
      <c r="B76" s="25" t="s">
        <v>21</v>
      </c>
      <c r="C76" s="26"/>
      <c r="D76" s="13"/>
    </row>
    <row r="77" spans="1:15" ht="18.75" hidden="1" customHeight="1" x14ac:dyDescent="0.3">
      <c r="A77" s="14">
        <v>2240.3000000000002</v>
      </c>
      <c r="B77" s="25" t="s">
        <v>22</v>
      </c>
      <c r="C77" s="26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19"/>
      <c r="C79" s="17"/>
      <c r="D79" s="17"/>
    </row>
    <row r="80" spans="1:15" hidden="1" x14ac:dyDescent="0.3">
      <c r="A80" s="14"/>
      <c r="B80" s="19"/>
      <c r="C80" s="17"/>
      <c r="D80" s="17"/>
    </row>
    <row r="81" spans="1:5" hidden="1" x14ac:dyDescent="0.3">
      <c r="A81" s="14"/>
      <c r="B81" s="19"/>
      <c r="C81" s="17"/>
      <c r="D81" s="17"/>
    </row>
    <row r="82" spans="1:5" hidden="1" x14ac:dyDescent="0.3">
      <c r="A82" s="14"/>
      <c r="B82" s="19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5" t="s">
        <v>23</v>
      </c>
      <c r="C84" s="26"/>
      <c r="D84" s="13"/>
    </row>
    <row r="85" spans="1:5" hidden="1" x14ac:dyDescent="0.3">
      <c r="A85" s="14">
        <v>2240.5</v>
      </c>
      <c r="B85" s="25" t="s">
        <v>24</v>
      </c>
      <c r="C85" s="26"/>
      <c r="D85" s="13"/>
    </row>
    <row r="86" spans="1:5" hidden="1" outlineLevel="1" x14ac:dyDescent="0.3">
      <c r="A86" s="14"/>
      <c r="B86" s="15"/>
      <c r="C86" s="16">
        <f>SUM(C87:C94)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27"/>
      <c r="C87" s="17"/>
      <c r="D87" s="17"/>
    </row>
    <row r="88" spans="1:5" ht="17.25" hidden="1" customHeight="1" x14ac:dyDescent="0.3">
      <c r="A88" s="14"/>
      <c r="B88" s="27"/>
      <c r="C88" s="17"/>
      <c r="D88" s="17"/>
    </row>
    <row r="89" spans="1:5" hidden="1" x14ac:dyDescent="0.3">
      <c r="A89" s="14"/>
      <c r="B89" s="27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>
        <v>2240.6</v>
      </c>
      <c r="B95" s="25" t="s">
        <v>25</v>
      </c>
      <c r="C95" s="26"/>
      <c r="D95" s="13"/>
    </row>
    <row r="96" spans="1:5" hidden="1" x14ac:dyDescent="0.3">
      <c r="A96" s="14">
        <v>2240.6999999999998</v>
      </c>
      <c r="B96" s="25" t="s">
        <v>26</v>
      </c>
      <c r="C96" s="26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19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19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19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5" t="s">
        <v>27</v>
      </c>
      <c r="C102" s="26"/>
      <c r="D102" s="13">
        <v>133.65</v>
      </c>
    </row>
    <row r="103" spans="1:15" hidden="1" x14ac:dyDescent="0.3">
      <c r="A103" s="14">
        <v>2240.9</v>
      </c>
      <c r="B103" s="25" t="s">
        <v>28</v>
      </c>
      <c r="C103" s="26"/>
      <c r="D103" s="13"/>
    </row>
    <row r="104" spans="1:15" hidden="1" x14ac:dyDescent="0.3">
      <c r="A104" s="14">
        <v>2241.1</v>
      </c>
      <c r="B104" s="25" t="s">
        <v>29</v>
      </c>
      <c r="C104" s="26"/>
      <c r="D104" s="13"/>
    </row>
    <row r="105" spans="1:15" hidden="1" x14ac:dyDescent="0.3">
      <c r="A105" s="14">
        <v>2241.1999999999998</v>
      </c>
      <c r="B105" s="25" t="s">
        <v>30</v>
      </c>
      <c r="C105" s="26"/>
      <c r="D105" s="13"/>
    </row>
    <row r="106" spans="1:15" hidden="1" x14ac:dyDescent="0.3">
      <c r="A106" s="14">
        <v>2241.3000000000002</v>
      </c>
      <c r="B106" s="25" t="s">
        <v>31</v>
      </c>
      <c r="C106" s="26"/>
      <c r="D106" s="13"/>
    </row>
    <row r="107" spans="1:15" hidden="1" x14ac:dyDescent="0.3">
      <c r="A107" s="14">
        <v>2241.4</v>
      </c>
      <c r="B107" s="25" t="s">
        <v>32</v>
      </c>
      <c r="C107" s="26"/>
      <c r="D107" s="13"/>
    </row>
    <row r="108" spans="1:15" hidden="1" x14ac:dyDescent="0.3">
      <c r="A108" s="14">
        <v>2241.5</v>
      </c>
      <c r="B108" s="25" t="s">
        <v>33</v>
      </c>
      <c r="C108" s="26"/>
      <c r="D108" s="13"/>
    </row>
    <row r="109" spans="1:15" ht="38.25" hidden="1" customHeight="1" x14ac:dyDescent="0.3">
      <c r="A109" s="14">
        <v>2241.6</v>
      </c>
      <c r="B109" s="28" t="s">
        <v>34</v>
      </c>
      <c r="C109" s="26"/>
      <c r="D109" s="13"/>
    </row>
    <row r="110" spans="1:15" hidden="1" x14ac:dyDescent="0.3">
      <c r="A110" s="14">
        <v>2241.6999999999998</v>
      </c>
      <c r="B110" s="25" t="s">
        <v>35</v>
      </c>
      <c r="C110" s="26"/>
      <c r="D110" s="13"/>
    </row>
    <row r="111" spans="1:15" x14ac:dyDescent="0.3">
      <c r="A111" s="14">
        <v>2241.9</v>
      </c>
      <c r="B111" s="25" t="s">
        <v>36</v>
      </c>
      <c r="C111" s="26"/>
      <c r="D111" s="13">
        <v>6241.69</v>
      </c>
    </row>
    <row r="112" spans="1:15" hidden="1" outlineLevel="1" x14ac:dyDescent="0.3">
      <c r="A112" s="14"/>
      <c r="B112" s="15"/>
      <c r="C112" s="16">
        <f>SUM(C113:C127)</f>
        <v>6241.69</v>
      </c>
      <c r="D112" s="29"/>
      <c r="E112" s="18">
        <f>D111-C112</f>
        <v>0</v>
      </c>
    </row>
    <row r="113" spans="1:4" collapsed="1" x14ac:dyDescent="0.3">
      <c r="A113" s="14">
        <v>901</v>
      </c>
      <c r="B113" s="27" t="s">
        <v>37</v>
      </c>
      <c r="C113" s="17">
        <f>100*9</f>
        <v>900</v>
      </c>
      <c r="D113" s="17"/>
    </row>
    <row r="114" spans="1:4" x14ac:dyDescent="0.3">
      <c r="A114" s="14">
        <v>902</v>
      </c>
      <c r="B114" s="27" t="s">
        <v>38</v>
      </c>
      <c r="C114" s="17">
        <f>200</f>
        <v>200</v>
      </c>
      <c r="D114" s="17"/>
    </row>
    <row r="115" spans="1:4" x14ac:dyDescent="0.3">
      <c r="A115" s="14">
        <v>903</v>
      </c>
      <c r="B115" s="30" t="s">
        <v>39</v>
      </c>
      <c r="C115" s="17">
        <f>163*8</f>
        <v>1304</v>
      </c>
      <c r="D115" s="17"/>
    </row>
    <row r="116" spans="1:4" x14ac:dyDescent="0.3">
      <c r="A116" s="14">
        <v>904</v>
      </c>
      <c r="B116" s="27" t="s">
        <v>40</v>
      </c>
      <c r="C116" s="17">
        <f>1255.69+498.72+1383.46</f>
        <v>3137.87</v>
      </c>
      <c r="D116" s="17"/>
    </row>
    <row r="117" spans="1:4" x14ac:dyDescent="0.3">
      <c r="A117" s="14">
        <v>913</v>
      </c>
      <c r="B117" s="27" t="s">
        <v>41</v>
      </c>
      <c r="C117" s="17">
        <v>699.82</v>
      </c>
      <c r="D117" s="17"/>
    </row>
    <row r="118" spans="1:4" hidden="1" x14ac:dyDescent="0.3">
      <c r="A118" s="14"/>
      <c r="B118" s="27"/>
      <c r="C118" s="17"/>
      <c r="D118" s="17"/>
    </row>
    <row r="119" spans="1:4" hidden="1" x14ac:dyDescent="0.3">
      <c r="A119" s="14"/>
      <c r="B119" s="27"/>
      <c r="C119" s="17"/>
      <c r="D119" s="17"/>
    </row>
    <row r="120" spans="1:4" hidden="1" x14ac:dyDescent="0.3">
      <c r="A120" s="14"/>
      <c r="B120" s="27"/>
      <c r="C120" s="17"/>
      <c r="D120" s="17"/>
    </row>
    <row r="121" spans="1:4" hidden="1" x14ac:dyDescent="0.3">
      <c r="A121" s="14"/>
      <c r="B121" s="27"/>
      <c r="C121" s="17"/>
      <c r="D121" s="17"/>
    </row>
    <row r="122" spans="1:4" hidden="1" x14ac:dyDescent="0.3">
      <c r="A122" s="14"/>
      <c r="B122" s="20"/>
      <c r="C122" s="17"/>
      <c r="D122" s="17"/>
    </row>
    <row r="123" spans="1:4" hidden="1" x14ac:dyDescent="0.3">
      <c r="A123" s="14"/>
      <c r="B123" s="20"/>
      <c r="C123" s="17"/>
      <c r="D123" s="17"/>
    </row>
    <row r="124" spans="1:4" hidden="1" x14ac:dyDescent="0.3">
      <c r="A124" s="14"/>
      <c r="B124" s="20"/>
      <c r="C124" s="17"/>
      <c r="D124" s="17"/>
    </row>
    <row r="125" spans="1:4" hidden="1" x14ac:dyDescent="0.3">
      <c r="A125" s="14"/>
      <c r="B125" s="20"/>
      <c r="C125" s="17"/>
      <c r="D125" s="17"/>
    </row>
    <row r="126" spans="1:4" hidden="1" outlineLevel="1" x14ac:dyDescent="0.3">
      <c r="B126" s="31"/>
      <c r="D126" s="3" t="b">
        <f>D73=D74</f>
        <v>1</v>
      </c>
    </row>
    <row r="127" spans="1:4" hidden="1" collapsed="1" x14ac:dyDescent="0.3">
      <c r="B127" s="31"/>
    </row>
    <row r="128" spans="1:4" ht="18" hidden="1" customHeight="1" x14ac:dyDescent="0.3"/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7:C57"/>
    <mergeCell ref="B73:C73"/>
    <mergeCell ref="B75:C75"/>
    <mergeCell ref="B76:C76"/>
    <mergeCell ref="B77:C77"/>
    <mergeCell ref="B84:C84"/>
    <mergeCell ref="B16:C16"/>
    <mergeCell ref="B17:C17"/>
    <mergeCell ref="B38:C38"/>
    <mergeCell ref="B39:C39"/>
    <mergeCell ref="B45:C45"/>
    <mergeCell ref="B51:C51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2024-11-15T22:10:01Z</dcterms:created>
  <dcterms:modified xsi:type="dcterms:W3CDTF">2024-11-15T22:10:03Z</dcterms:modified>
</cp:coreProperties>
</file>