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DBB152A8-386E-48EB-8865-64DDE5BA9305}" xr6:coauthVersionLast="36" xr6:coauthVersionMax="36" xr10:uidLastSave="{00000000-0000-0000-0000-000000000000}"/>
  <bookViews>
    <workbookView xWindow="0" yWindow="0" windowWidth="28800" windowHeight="11925" xr2:uid="{1B58CCA8-031C-4E09-9F2A-2ED07A0A6F0A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G25" i="3" s="1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G21" i="3" s="1"/>
  <c r="F21" i="3"/>
  <c r="E21" i="3"/>
  <c r="S20" i="3"/>
  <c r="P20" i="3"/>
  <c r="M20" i="3"/>
  <c r="H20" i="3"/>
  <c r="H26" i="3" s="1"/>
  <c r="F20" i="3"/>
  <c r="S19" i="3"/>
  <c r="P19" i="3"/>
  <c r="M19" i="3"/>
  <c r="J19" i="3"/>
  <c r="F19" i="3"/>
  <c r="E19" i="3"/>
  <c r="S18" i="3"/>
  <c r="P18" i="3"/>
  <c r="M18" i="3"/>
  <c r="J18" i="3"/>
  <c r="G18" i="3" s="1"/>
  <c r="F18" i="3"/>
  <c r="E18" i="3"/>
  <c r="S17" i="3"/>
  <c r="P17" i="3"/>
  <c r="M17" i="3"/>
  <c r="H17" i="3"/>
  <c r="E17" i="3" s="1"/>
  <c r="F17" i="3"/>
  <c r="S16" i="3"/>
  <c r="P16" i="3"/>
  <c r="M16" i="3"/>
  <c r="J16" i="3"/>
  <c r="F16" i="3"/>
  <c r="E16" i="3"/>
  <c r="S15" i="3"/>
  <c r="G15" i="3" s="1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G13" i="3" s="1"/>
  <c r="H13" i="3"/>
  <c r="F13" i="3"/>
  <c r="E13" i="3"/>
  <c r="S12" i="3"/>
  <c r="P12" i="3"/>
  <c r="M12" i="3"/>
  <c r="J12" i="3"/>
  <c r="F12" i="3"/>
  <c r="E12" i="3"/>
  <c r="S11" i="3"/>
  <c r="P11" i="3"/>
  <c r="M11" i="3"/>
  <c r="H11" i="3"/>
  <c r="J11" i="3" s="1"/>
  <c r="G11" i="3" s="1"/>
  <c r="F11" i="3"/>
  <c r="E11" i="3"/>
  <c r="S10" i="3"/>
  <c r="P10" i="3"/>
  <c r="M10" i="3"/>
  <c r="J10" i="3"/>
  <c r="G10" i="3" s="1"/>
  <c r="F10" i="3"/>
  <c r="E10" i="3"/>
  <c r="S9" i="3"/>
  <c r="P9" i="3"/>
  <c r="G9" i="3" s="1"/>
  <c r="M9" i="3"/>
  <c r="J9" i="3"/>
  <c r="F9" i="3"/>
  <c r="F26" i="3" s="1"/>
  <c r="E9" i="3"/>
  <c r="C128" i="2"/>
  <c r="C127" i="2"/>
  <c r="C125" i="2"/>
  <c r="C122" i="2" s="1"/>
  <c r="E122" i="2" s="1"/>
  <c r="C123" i="2"/>
  <c r="C103" i="2"/>
  <c r="C100" i="2" s="1"/>
  <c r="E100" i="2" s="1"/>
  <c r="C92" i="2"/>
  <c r="E92" i="2" s="1"/>
  <c r="D88" i="2"/>
  <c r="D143" i="2" s="1"/>
  <c r="C56" i="2"/>
  <c r="E56" i="2" s="1"/>
  <c r="C45" i="2"/>
  <c r="E45" i="2" s="1"/>
  <c r="C32" i="2"/>
  <c r="E32" i="2" s="1"/>
  <c r="C18" i="2"/>
  <c r="E18" i="2" s="1"/>
  <c r="C8" i="2"/>
  <c r="E8" i="2" s="1"/>
  <c r="D6" i="2"/>
  <c r="D5" i="2" s="1"/>
  <c r="S26" i="3" l="1"/>
  <c r="G12" i="3"/>
  <c r="G22" i="3"/>
  <c r="G24" i="3"/>
  <c r="J17" i="3"/>
  <c r="G17" i="3" s="1"/>
  <c r="E20" i="3"/>
  <c r="P26" i="3"/>
  <c r="E26" i="3"/>
  <c r="M26" i="3"/>
  <c r="G14" i="3"/>
  <c r="G16" i="3"/>
  <c r="G19" i="3"/>
  <c r="G23" i="3"/>
  <c r="J20" i="3"/>
  <c r="G20" i="3" s="1"/>
  <c r="D83" i="2"/>
  <c r="E5" i="2"/>
  <c r="E88" i="2"/>
  <c r="G26" i="3" l="1"/>
  <c r="J26" i="3"/>
</calcChain>
</file>

<file path=xl/sharedStrings.xml><?xml version="1.0" encoding="utf-8"?>
<sst xmlns="http://schemas.openxmlformats.org/spreadsheetml/2006/main" count="98" uniqueCount="82">
  <si>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</si>
  <si>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</si>
  <si>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</si>
  <si>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</si>
  <si>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</si>
  <si>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інвентарні картки / 01. 2022</t>
  </si>
  <si>
    <t>таблички / 02. 2022</t>
  </si>
  <si>
    <t xml:space="preserve">Підписка </t>
  </si>
  <si>
    <t>Медикаменти</t>
  </si>
  <si>
    <t>Господарчі товари</t>
  </si>
  <si>
    <t>електротовари / 01. 2022</t>
  </si>
  <si>
    <t>господарчі товари 02. 2022</t>
  </si>
  <si>
    <t>металеві двері для укриття / 03. 2022</t>
  </si>
  <si>
    <t>стелажі в укриття / 03.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</si>
  <si>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</si>
  <si>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</si>
  <si>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</si>
  <si>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</si>
  <si>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</si>
  <si>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крісло  /  02. 2022</t>
  </si>
  <si>
    <t>печатка автомат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</si>
  <si>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</si>
  <si>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</si>
  <si>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</si>
  <si>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</si>
  <si>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</si>
  <si>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</si>
  <si>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</si>
  <si>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електричних щитків / 02. 2022</t>
  </si>
  <si>
    <t>поточний ремонт вн. системи теплопостачання / 03. 2022</t>
  </si>
  <si>
    <t>поточний ремонт принтера БФП / 03,06. 2022</t>
  </si>
  <si>
    <t>поточний ремонт стстемного блоку / 03. 2022</t>
  </si>
  <si>
    <t>поточний ремонт картриджа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</si>
  <si>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</si>
  <si>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</si>
  <si>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</si>
  <si>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</si>
  <si>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</si>
  <si>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</si>
  <si>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</si>
  <si>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</si>
  <si>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</si>
  <si>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</si>
  <si>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</si>
  <si>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</si>
  <si>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розрах. спож. ел. ен. / 01,03,04,05,06.2022</t>
  </si>
  <si>
    <t>тех. підтримка веб ресурсів / 02. 2022</t>
  </si>
  <si>
    <t>супровод програмного заб. Репчак І.Б. / 03,04. 2022</t>
  </si>
  <si>
    <t>супровод програмногозаб. ЦІАТ / 03. 2022</t>
  </si>
  <si>
    <t>заправка картриджа / 01, 03,05,06. 2022</t>
  </si>
  <si>
    <t>регенерація картриджа / 03,05,06. 2022</t>
  </si>
  <si>
    <t>програмне заб. MEDOC  / 05. 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</si>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</sst>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CA39827E-02DB-4747-9434-EC5B79B06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6622-DD9A-4E0A-8BA5-0635B96CC0CF}">
  <sheetPr codeName="Лист1">
    <pageSetUpPr fitToPage="1"/>
  </sheetPr>
  <dimension ref="A1:Z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0" customWidth="1"/>
    <col min="2" max="2" width="8.28515625" style="101" customWidth="1"/>
    <col min="3" max="3" width="16" style="99" customWidth="1"/>
    <col min="4" max="4" width="33.28515625" style="75" customWidth="1"/>
    <col min="5" max="5" width="21.85546875" style="75" customWidth="1"/>
    <col min="6" max="6" width="23" style="99" customWidth="1"/>
    <col min="7" max="7" width="22.28515625" style="99" customWidth="1"/>
    <col min="8" max="8" width="21.7109375" style="99" customWidth="1"/>
    <col min="9" max="10" width="23" style="99" customWidth="1"/>
    <col min="11" max="11" width="19.85546875" style="75" customWidth="1"/>
    <col min="12" max="13" width="18.5703125" style="99" customWidth="1"/>
    <col min="14" max="14" width="21" style="99" hidden="1" customWidth="1"/>
    <col min="15" max="15" width="23.5703125" style="99" hidden="1" customWidth="1"/>
    <col min="16" max="16" width="21" style="99" hidden="1" customWidth="1"/>
    <col min="17" max="17" width="19.42578125" style="75" customWidth="1"/>
    <col min="18" max="19" width="19.42578125" style="99" customWidth="1"/>
    <col min="20" max="21" width="18.140625" style="99" customWidth="1"/>
    <col min="22" max="22" width="14.28515625" style="75" customWidth="1"/>
    <col min="23" max="25" width="18.140625" style="99" customWidth="1"/>
    <col min="26" max="27" width="14.28515625" style="75" customWidth="1"/>
    <col min="28" max="16384" width="9.140625" style="75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52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53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54</v>
      </c>
      <c r="B6" s="39" t="s">
        <v>55</v>
      </c>
      <c r="C6" s="40" t="s">
        <v>56</v>
      </c>
      <c r="D6" s="41"/>
      <c r="E6" s="42" t="s">
        <v>57</v>
      </c>
      <c r="F6" s="43"/>
      <c r="G6" s="44"/>
      <c r="H6" s="42" t="s">
        <v>58</v>
      </c>
      <c r="I6" s="43"/>
      <c r="J6" s="44"/>
      <c r="K6" s="45" t="s">
        <v>59</v>
      </c>
      <c r="L6" s="46"/>
      <c r="M6" s="44"/>
      <c r="N6" s="45" t="s">
        <v>60</v>
      </c>
      <c r="O6" s="46"/>
      <c r="P6" s="47"/>
      <c r="Q6" s="45" t="s">
        <v>61</v>
      </c>
      <c r="R6" s="46"/>
      <c r="S6" s="44"/>
    </row>
    <row r="7" spans="1:26" s="31" customFormat="1" ht="53.25" customHeight="1" thickBot="1" x14ac:dyDescent="0.3">
      <c r="A7" s="48"/>
      <c r="B7" s="49"/>
      <c r="C7" s="50"/>
      <c r="D7" s="51"/>
      <c r="E7" s="52" t="s">
        <v>62</v>
      </c>
      <c r="F7" s="53" t="s">
        <v>63</v>
      </c>
      <c r="G7" s="53" t="s">
        <v>64</v>
      </c>
      <c r="H7" s="52" t="s">
        <v>62</v>
      </c>
      <c r="I7" s="53" t="s">
        <v>63</v>
      </c>
      <c r="J7" s="53" t="s">
        <v>64</v>
      </c>
      <c r="K7" s="52" t="s">
        <v>62</v>
      </c>
      <c r="L7" s="53" t="s">
        <v>63</v>
      </c>
      <c r="M7" s="53" t="s">
        <v>64</v>
      </c>
      <c r="N7" s="52" t="s">
        <v>62</v>
      </c>
      <c r="O7" s="53" t="s">
        <v>63</v>
      </c>
      <c r="P7" s="53" t="s">
        <v>64</v>
      </c>
      <c r="Q7" s="52" t="s">
        <v>62</v>
      </c>
      <c r="R7" s="53" t="s">
        <v>63</v>
      </c>
      <c r="S7" s="53" t="s">
        <v>64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65</v>
      </c>
      <c r="B9" s="66">
        <v>2111</v>
      </c>
      <c r="C9" s="67" t="s">
        <v>66</v>
      </c>
      <c r="D9" s="68"/>
      <c r="E9" s="69">
        <f t="shared" ref="E9:G24" si="0">H9+K9+N9+Q9</f>
        <v>3671800</v>
      </c>
      <c r="F9" s="70">
        <f t="shared" si="0"/>
        <v>1723120.1099999999</v>
      </c>
      <c r="G9" s="71">
        <f t="shared" si="0"/>
        <v>1948679.8900000001</v>
      </c>
      <c r="H9" s="72">
        <v>3671800</v>
      </c>
      <c r="I9" s="73">
        <v>1723120.1099999999</v>
      </c>
      <c r="J9" s="74">
        <f>H9-I9</f>
        <v>1948679.8900000001</v>
      </c>
      <c r="K9" s="72">
        <v>0</v>
      </c>
      <c r="L9" s="73">
        <v>0</v>
      </c>
      <c r="M9" s="74">
        <f>K9-L9</f>
        <v>0</v>
      </c>
      <c r="N9" s="72">
        <v>0</v>
      </c>
      <c r="O9" s="73">
        <v>0</v>
      </c>
      <c r="P9" s="74">
        <f>N9-O9</f>
        <v>0</v>
      </c>
      <c r="Q9" s="72">
        <v>0</v>
      </c>
      <c r="R9" s="73">
        <v>0</v>
      </c>
      <c r="S9" s="74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5"/>
      <c r="B10" s="76">
        <v>2120</v>
      </c>
      <c r="C10" s="77" t="s">
        <v>67</v>
      </c>
      <c r="D10" s="78"/>
      <c r="E10" s="79">
        <f t="shared" si="0"/>
        <v>800000</v>
      </c>
      <c r="F10" s="80">
        <f t="shared" si="0"/>
        <v>360580.2</v>
      </c>
      <c r="G10" s="81">
        <f t="shared" si="0"/>
        <v>439419.8</v>
      </c>
      <c r="H10" s="72">
        <v>800000</v>
      </c>
      <c r="I10" s="73">
        <v>360580.2</v>
      </c>
      <c r="J10" s="74">
        <f>H10-I10</f>
        <v>439419.8</v>
      </c>
      <c r="K10" s="72">
        <v>0</v>
      </c>
      <c r="L10" s="73">
        <v>0</v>
      </c>
      <c r="M10" s="74">
        <f>K10-L10</f>
        <v>0</v>
      </c>
      <c r="N10" s="72">
        <v>0</v>
      </c>
      <c r="O10" s="73">
        <v>0</v>
      </c>
      <c r="P10" s="74">
        <f>N10-O10</f>
        <v>0</v>
      </c>
      <c r="Q10" s="72">
        <v>0</v>
      </c>
      <c r="R10" s="73">
        <v>0</v>
      </c>
      <c r="S10" s="74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5"/>
      <c r="B11" s="76">
        <v>2210</v>
      </c>
      <c r="C11" s="77" t="s">
        <v>2</v>
      </c>
      <c r="D11" s="78"/>
      <c r="E11" s="79">
        <f t="shared" si="0"/>
        <v>216650</v>
      </c>
      <c r="F11" s="80">
        <f t="shared" si="0"/>
        <v>86954.5</v>
      </c>
      <c r="G11" s="81">
        <f t="shared" si="0"/>
        <v>129695.5</v>
      </c>
      <c r="H11" s="72">
        <f>108600+100000</f>
        <v>208600</v>
      </c>
      <c r="I11" s="73">
        <v>79004.5</v>
      </c>
      <c r="J11" s="74">
        <f t="shared" ref="J11:J24" si="1">H11-I11</f>
        <v>129595.5</v>
      </c>
      <c r="K11" s="72">
        <v>8050</v>
      </c>
      <c r="L11" s="73">
        <v>7950</v>
      </c>
      <c r="M11" s="74">
        <f t="shared" ref="M11:M24" si="2">K11-L11</f>
        <v>100</v>
      </c>
      <c r="N11" s="72">
        <v>0</v>
      </c>
      <c r="O11" s="73">
        <v>0</v>
      </c>
      <c r="P11" s="74">
        <f t="shared" ref="P11:P24" si="3">N11-O11</f>
        <v>0</v>
      </c>
      <c r="Q11" s="72">
        <v>0</v>
      </c>
      <c r="R11" s="73">
        <v>0</v>
      </c>
      <c r="S11" s="74">
        <f t="shared" ref="S11:S24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5"/>
      <c r="B12" s="76">
        <v>2230</v>
      </c>
      <c r="C12" s="77" t="s">
        <v>68</v>
      </c>
      <c r="D12" s="78"/>
      <c r="E12" s="79">
        <f t="shared" si="0"/>
        <v>0</v>
      </c>
      <c r="F12" s="80">
        <f t="shared" si="0"/>
        <v>0</v>
      </c>
      <c r="G12" s="81">
        <f t="shared" si="0"/>
        <v>0</v>
      </c>
      <c r="H12" s="72">
        <v>0</v>
      </c>
      <c r="I12" s="73">
        <v>0</v>
      </c>
      <c r="J12" s="74">
        <f t="shared" si="1"/>
        <v>0</v>
      </c>
      <c r="K12" s="72">
        <v>0</v>
      </c>
      <c r="L12" s="73">
        <v>0</v>
      </c>
      <c r="M12" s="74">
        <f t="shared" si="2"/>
        <v>0</v>
      </c>
      <c r="N12" s="72">
        <v>0</v>
      </c>
      <c r="O12" s="73">
        <v>0</v>
      </c>
      <c r="P12" s="74">
        <f t="shared" si="3"/>
        <v>0</v>
      </c>
      <c r="Q12" s="72">
        <v>0</v>
      </c>
      <c r="R12" s="73">
        <v>0</v>
      </c>
      <c r="S12" s="74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5"/>
      <c r="B13" s="76">
        <v>2240</v>
      </c>
      <c r="C13" s="77" t="s">
        <v>22</v>
      </c>
      <c r="D13" s="78"/>
      <c r="E13" s="79">
        <f t="shared" si="0"/>
        <v>190700</v>
      </c>
      <c r="F13" s="80">
        <f t="shared" si="0"/>
        <v>53887.289999999994</v>
      </c>
      <c r="G13" s="81">
        <f t="shared" si="0"/>
        <v>136812.71000000002</v>
      </c>
      <c r="H13" s="72">
        <f>440700-250000</f>
        <v>190700</v>
      </c>
      <c r="I13" s="73">
        <v>53887.289999999994</v>
      </c>
      <c r="J13" s="74">
        <f t="shared" si="1"/>
        <v>136812.71000000002</v>
      </c>
      <c r="K13" s="72">
        <v>0</v>
      </c>
      <c r="L13" s="73">
        <v>0</v>
      </c>
      <c r="M13" s="74">
        <f t="shared" si="2"/>
        <v>0</v>
      </c>
      <c r="N13" s="72">
        <v>0</v>
      </c>
      <c r="O13" s="73">
        <v>0</v>
      </c>
      <c r="P13" s="74">
        <f t="shared" si="3"/>
        <v>0</v>
      </c>
      <c r="Q13" s="72">
        <v>0</v>
      </c>
      <c r="R13" s="73">
        <v>0</v>
      </c>
      <c r="S13" s="74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5"/>
      <c r="B14" s="76">
        <v>2250</v>
      </c>
      <c r="C14" s="77" t="s">
        <v>69</v>
      </c>
      <c r="D14" s="78"/>
      <c r="E14" s="79">
        <f t="shared" si="0"/>
        <v>4000</v>
      </c>
      <c r="F14" s="80">
        <f t="shared" si="0"/>
        <v>0</v>
      </c>
      <c r="G14" s="81">
        <f t="shared" si="0"/>
        <v>4000</v>
      </c>
      <c r="H14" s="72">
        <v>4000</v>
      </c>
      <c r="I14" s="73">
        <v>0</v>
      </c>
      <c r="J14" s="74">
        <f t="shared" si="1"/>
        <v>4000</v>
      </c>
      <c r="K14" s="72">
        <v>0</v>
      </c>
      <c r="L14" s="73">
        <v>0</v>
      </c>
      <c r="M14" s="74">
        <f t="shared" si="2"/>
        <v>0</v>
      </c>
      <c r="N14" s="72">
        <v>0</v>
      </c>
      <c r="O14" s="73">
        <v>0</v>
      </c>
      <c r="P14" s="74">
        <f t="shared" si="3"/>
        <v>0</v>
      </c>
      <c r="Q14" s="72">
        <v>0</v>
      </c>
      <c r="R14" s="73">
        <v>0</v>
      </c>
      <c r="S14" s="74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5"/>
      <c r="B15" s="76">
        <v>2271</v>
      </c>
      <c r="C15" s="77" t="s">
        <v>70</v>
      </c>
      <c r="D15" s="78"/>
      <c r="E15" s="79">
        <f t="shared" si="0"/>
        <v>108000</v>
      </c>
      <c r="F15" s="80">
        <f t="shared" si="0"/>
        <v>62545.82</v>
      </c>
      <c r="G15" s="81">
        <f t="shared" si="0"/>
        <v>45454.18</v>
      </c>
      <c r="H15" s="72">
        <v>108000</v>
      </c>
      <c r="I15" s="73">
        <v>62545.82</v>
      </c>
      <c r="J15" s="74">
        <f t="shared" si="1"/>
        <v>45454.18</v>
      </c>
      <c r="K15" s="72">
        <v>0</v>
      </c>
      <c r="L15" s="73">
        <v>0</v>
      </c>
      <c r="M15" s="74">
        <f t="shared" si="2"/>
        <v>0</v>
      </c>
      <c r="N15" s="72">
        <v>0</v>
      </c>
      <c r="O15" s="73">
        <v>0</v>
      </c>
      <c r="P15" s="74">
        <f t="shared" si="3"/>
        <v>0</v>
      </c>
      <c r="Q15" s="72">
        <v>0</v>
      </c>
      <c r="R15" s="73">
        <v>0</v>
      </c>
      <c r="S15" s="74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5"/>
      <c r="B16" s="76">
        <v>2272</v>
      </c>
      <c r="C16" s="77" t="s">
        <v>71</v>
      </c>
      <c r="D16" s="78"/>
      <c r="E16" s="79">
        <f t="shared" si="0"/>
        <v>4000</v>
      </c>
      <c r="F16" s="80">
        <f t="shared" si="0"/>
        <v>1557.97</v>
      </c>
      <c r="G16" s="81">
        <f t="shared" si="0"/>
        <v>2442.0299999999997</v>
      </c>
      <c r="H16" s="72">
        <v>4000</v>
      </c>
      <c r="I16" s="73">
        <v>1557.97</v>
      </c>
      <c r="J16" s="74">
        <f t="shared" si="1"/>
        <v>2442.0299999999997</v>
      </c>
      <c r="K16" s="72">
        <v>0</v>
      </c>
      <c r="L16" s="73">
        <v>0</v>
      </c>
      <c r="M16" s="74">
        <f t="shared" si="2"/>
        <v>0</v>
      </c>
      <c r="N16" s="72">
        <v>0</v>
      </c>
      <c r="O16" s="73">
        <v>0</v>
      </c>
      <c r="P16" s="74">
        <f t="shared" si="3"/>
        <v>0</v>
      </c>
      <c r="Q16" s="72">
        <v>0</v>
      </c>
      <c r="R16" s="73">
        <v>0</v>
      </c>
      <c r="S16" s="74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5"/>
      <c r="B17" s="76">
        <v>2273</v>
      </c>
      <c r="C17" s="77" t="s">
        <v>72</v>
      </c>
      <c r="D17" s="78"/>
      <c r="E17" s="79">
        <f t="shared" si="0"/>
        <v>113600</v>
      </c>
      <c r="F17" s="80">
        <f t="shared" si="0"/>
        <v>43439.24</v>
      </c>
      <c r="G17" s="81">
        <f t="shared" si="0"/>
        <v>70160.760000000009</v>
      </c>
      <c r="H17" s="72">
        <f>40600+73000</f>
        <v>113600</v>
      </c>
      <c r="I17" s="73">
        <v>43439.24</v>
      </c>
      <c r="J17" s="74">
        <f t="shared" si="1"/>
        <v>70160.760000000009</v>
      </c>
      <c r="K17" s="72">
        <v>0</v>
      </c>
      <c r="L17" s="73">
        <v>0</v>
      </c>
      <c r="M17" s="74">
        <f t="shared" si="2"/>
        <v>0</v>
      </c>
      <c r="N17" s="72">
        <v>0</v>
      </c>
      <c r="O17" s="73">
        <v>0</v>
      </c>
      <c r="P17" s="74">
        <f t="shared" si="3"/>
        <v>0</v>
      </c>
      <c r="Q17" s="72">
        <v>0</v>
      </c>
      <c r="R17" s="73">
        <v>0</v>
      </c>
      <c r="S17" s="74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5"/>
      <c r="B18" s="76">
        <v>2274</v>
      </c>
      <c r="C18" s="77" t="s">
        <v>73</v>
      </c>
      <c r="D18" s="78"/>
      <c r="E18" s="79">
        <f t="shared" si="0"/>
        <v>0</v>
      </c>
      <c r="F18" s="80">
        <f t="shared" si="0"/>
        <v>0</v>
      </c>
      <c r="G18" s="81">
        <f t="shared" si="0"/>
        <v>0</v>
      </c>
      <c r="H18" s="72">
        <v>0</v>
      </c>
      <c r="I18" s="73">
        <v>0</v>
      </c>
      <c r="J18" s="74">
        <f t="shared" si="1"/>
        <v>0</v>
      </c>
      <c r="K18" s="72">
        <v>0</v>
      </c>
      <c r="L18" s="73">
        <v>0</v>
      </c>
      <c r="M18" s="74">
        <f t="shared" si="2"/>
        <v>0</v>
      </c>
      <c r="N18" s="72">
        <v>0</v>
      </c>
      <c r="O18" s="73">
        <v>0</v>
      </c>
      <c r="P18" s="74">
        <f t="shared" si="3"/>
        <v>0</v>
      </c>
      <c r="Q18" s="72">
        <v>0</v>
      </c>
      <c r="R18" s="73">
        <v>0</v>
      </c>
      <c r="S18" s="74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5"/>
      <c r="B19" s="76">
        <v>2275</v>
      </c>
      <c r="C19" s="77" t="s">
        <v>74</v>
      </c>
      <c r="D19" s="78"/>
      <c r="E19" s="79">
        <f>H19+K19+N19+Q19</f>
        <v>1200</v>
      </c>
      <c r="F19" s="80">
        <f>I19+L19+O19+R19</f>
        <v>557.1</v>
      </c>
      <c r="G19" s="81">
        <f>J19+M19+P19+S19</f>
        <v>642.9</v>
      </c>
      <c r="H19" s="72">
        <v>1200</v>
      </c>
      <c r="I19" s="73">
        <v>557.1</v>
      </c>
      <c r="J19" s="74">
        <f t="shared" si="1"/>
        <v>642.9</v>
      </c>
      <c r="K19" s="72">
        <v>0</v>
      </c>
      <c r="L19" s="73">
        <v>0</v>
      </c>
      <c r="M19" s="74">
        <f t="shared" si="2"/>
        <v>0</v>
      </c>
      <c r="N19" s="72">
        <v>0</v>
      </c>
      <c r="O19" s="73">
        <v>0</v>
      </c>
      <c r="P19" s="74">
        <f t="shared" si="3"/>
        <v>0</v>
      </c>
      <c r="Q19" s="72">
        <v>0</v>
      </c>
      <c r="R19" s="73">
        <v>0</v>
      </c>
      <c r="S19" s="74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5"/>
      <c r="B20" s="76">
        <v>2282</v>
      </c>
      <c r="C20" s="82" t="s">
        <v>75</v>
      </c>
      <c r="D20" s="82"/>
      <c r="E20" s="79">
        <f t="shared" si="0"/>
        <v>1098</v>
      </c>
      <c r="F20" s="80">
        <f t="shared" si="0"/>
        <v>0</v>
      </c>
      <c r="G20" s="81">
        <f t="shared" si="0"/>
        <v>1098</v>
      </c>
      <c r="H20" s="72">
        <f>1550-452</f>
        <v>1098</v>
      </c>
      <c r="I20" s="73">
        <v>0</v>
      </c>
      <c r="J20" s="74">
        <f t="shared" si="1"/>
        <v>1098</v>
      </c>
      <c r="K20" s="72">
        <v>0</v>
      </c>
      <c r="L20" s="73">
        <v>0</v>
      </c>
      <c r="M20" s="74">
        <f t="shared" si="2"/>
        <v>0</v>
      </c>
      <c r="N20" s="72">
        <v>0</v>
      </c>
      <c r="O20" s="73">
        <v>0</v>
      </c>
      <c r="P20" s="74">
        <f t="shared" si="3"/>
        <v>0</v>
      </c>
      <c r="Q20" s="72">
        <v>0</v>
      </c>
      <c r="R20" s="73">
        <v>0</v>
      </c>
      <c r="S20" s="74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5"/>
      <c r="B21" s="76">
        <v>2730</v>
      </c>
      <c r="C21" s="77" t="s">
        <v>76</v>
      </c>
      <c r="D21" s="78"/>
      <c r="E21" s="79">
        <f t="shared" si="0"/>
        <v>0</v>
      </c>
      <c r="F21" s="80">
        <f t="shared" si="0"/>
        <v>0</v>
      </c>
      <c r="G21" s="81">
        <f t="shared" si="0"/>
        <v>0</v>
      </c>
      <c r="H21" s="72">
        <v>0</v>
      </c>
      <c r="I21" s="73">
        <v>0</v>
      </c>
      <c r="J21" s="74">
        <f t="shared" si="1"/>
        <v>0</v>
      </c>
      <c r="K21" s="72">
        <v>0</v>
      </c>
      <c r="L21" s="73">
        <v>0</v>
      </c>
      <c r="M21" s="74">
        <f t="shared" si="2"/>
        <v>0</v>
      </c>
      <c r="N21" s="72">
        <v>0</v>
      </c>
      <c r="O21" s="73">
        <v>0</v>
      </c>
      <c r="P21" s="74">
        <f t="shared" si="3"/>
        <v>0</v>
      </c>
      <c r="Q21" s="72">
        <v>0</v>
      </c>
      <c r="R21" s="73">
        <v>0</v>
      </c>
      <c r="S21" s="74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5"/>
      <c r="B22" s="76">
        <v>2800</v>
      </c>
      <c r="C22" s="77" t="s">
        <v>77</v>
      </c>
      <c r="D22" s="78"/>
      <c r="E22" s="79">
        <f t="shared" si="0"/>
        <v>0</v>
      </c>
      <c r="F22" s="80">
        <f t="shared" si="0"/>
        <v>0</v>
      </c>
      <c r="G22" s="81">
        <f t="shared" si="0"/>
        <v>0</v>
      </c>
      <c r="H22" s="72">
        <v>0</v>
      </c>
      <c r="I22" s="73">
        <v>0</v>
      </c>
      <c r="J22" s="74">
        <f t="shared" si="1"/>
        <v>0</v>
      </c>
      <c r="K22" s="72">
        <v>0</v>
      </c>
      <c r="L22" s="73">
        <v>0</v>
      </c>
      <c r="M22" s="74">
        <f t="shared" si="2"/>
        <v>0</v>
      </c>
      <c r="N22" s="72">
        <v>0</v>
      </c>
      <c r="O22" s="73">
        <v>0</v>
      </c>
      <c r="P22" s="74">
        <f t="shared" si="3"/>
        <v>0</v>
      </c>
      <c r="Q22" s="72">
        <v>0</v>
      </c>
      <c r="R22" s="73">
        <v>0</v>
      </c>
      <c r="S22" s="74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5"/>
      <c r="B23" s="76">
        <v>3110</v>
      </c>
      <c r="C23" s="77" t="s">
        <v>78</v>
      </c>
      <c r="D23" s="78"/>
      <c r="E23" s="79">
        <f t="shared" si="0"/>
        <v>40000</v>
      </c>
      <c r="F23" s="80">
        <f t="shared" si="0"/>
        <v>0</v>
      </c>
      <c r="G23" s="81">
        <f t="shared" si="0"/>
        <v>40000</v>
      </c>
      <c r="H23" s="72">
        <v>0</v>
      </c>
      <c r="I23" s="73">
        <v>0</v>
      </c>
      <c r="J23" s="74">
        <f t="shared" si="1"/>
        <v>0</v>
      </c>
      <c r="K23" s="72">
        <v>0</v>
      </c>
      <c r="L23" s="73">
        <v>0</v>
      </c>
      <c r="M23" s="74">
        <f t="shared" si="2"/>
        <v>0</v>
      </c>
      <c r="N23" s="72"/>
      <c r="O23" s="73">
        <v>0</v>
      </c>
      <c r="P23" s="74">
        <f t="shared" si="3"/>
        <v>0</v>
      </c>
      <c r="Q23" s="72">
        <v>40000</v>
      </c>
      <c r="R23" s="73">
        <v>0</v>
      </c>
      <c r="S23" s="74">
        <f t="shared" si="4"/>
        <v>40000</v>
      </c>
      <c r="T23" s="75"/>
      <c r="U23" s="75"/>
      <c r="W23" s="75"/>
      <c r="X23" s="75"/>
      <c r="Y23" s="75"/>
    </row>
    <row r="24" spans="1:25" ht="18.75" customHeight="1" x14ac:dyDescent="0.2">
      <c r="A24" s="65"/>
      <c r="B24" s="83">
        <v>3132</v>
      </c>
      <c r="C24" s="84" t="s">
        <v>79</v>
      </c>
      <c r="D24" s="85"/>
      <c r="E24" s="79">
        <f t="shared" si="0"/>
        <v>0</v>
      </c>
      <c r="F24" s="80">
        <f t="shared" si="0"/>
        <v>0</v>
      </c>
      <c r="G24" s="81">
        <f t="shared" si="0"/>
        <v>0</v>
      </c>
      <c r="H24" s="72">
        <v>0</v>
      </c>
      <c r="I24" s="73">
        <v>0</v>
      </c>
      <c r="J24" s="74">
        <f t="shared" si="1"/>
        <v>0</v>
      </c>
      <c r="K24" s="72">
        <v>0</v>
      </c>
      <c r="L24" s="73">
        <v>0</v>
      </c>
      <c r="M24" s="74">
        <f t="shared" si="2"/>
        <v>0</v>
      </c>
      <c r="N24" s="72">
        <v>0</v>
      </c>
      <c r="O24" s="73">
        <v>0</v>
      </c>
      <c r="P24" s="74">
        <f t="shared" si="3"/>
        <v>0</v>
      </c>
      <c r="Q24" s="72">
        <v>0</v>
      </c>
      <c r="R24" s="73">
        <v>0</v>
      </c>
      <c r="S24" s="74">
        <f t="shared" si="4"/>
        <v>0</v>
      </c>
      <c r="T24" s="75"/>
      <c r="U24" s="75"/>
      <c r="W24" s="75"/>
      <c r="X24" s="75"/>
      <c r="Y24" s="75"/>
    </row>
    <row r="25" spans="1:25" ht="18.75" customHeight="1" thickBot="1" x14ac:dyDescent="0.25">
      <c r="A25" s="65"/>
      <c r="B25" s="83">
        <v>3142</v>
      </c>
      <c r="C25" s="86" t="s">
        <v>80</v>
      </c>
      <c r="D25" s="86"/>
      <c r="E25" s="87">
        <f t="shared" ref="E25:G25" si="5">H25+K25+N25+Q25</f>
        <v>0</v>
      </c>
      <c r="F25" s="88">
        <f t="shared" si="5"/>
        <v>0</v>
      </c>
      <c r="G25" s="89">
        <f t="shared" si="5"/>
        <v>0</v>
      </c>
      <c r="H25" s="72">
        <v>0</v>
      </c>
      <c r="I25" s="73">
        <v>0</v>
      </c>
      <c r="J25" s="90">
        <f>H25-I25</f>
        <v>0</v>
      </c>
      <c r="K25" s="72">
        <v>0</v>
      </c>
      <c r="L25" s="73">
        <v>0</v>
      </c>
      <c r="M25" s="90">
        <f>K25-L25</f>
        <v>0</v>
      </c>
      <c r="N25" s="72">
        <v>0</v>
      </c>
      <c r="O25" s="73">
        <v>0</v>
      </c>
      <c r="P25" s="90">
        <f>N25-O25</f>
        <v>0</v>
      </c>
      <c r="Q25" s="72">
        <v>0</v>
      </c>
      <c r="R25" s="73">
        <v>0</v>
      </c>
      <c r="S25" s="90">
        <f>Q25-R25</f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91" t="s">
        <v>81</v>
      </c>
      <c r="B26" s="92"/>
      <c r="C26" s="93"/>
      <c r="D26" s="92"/>
      <c r="E26" s="94">
        <f t="shared" ref="E26:Q26" si="6">SUM(E9:E25)</f>
        <v>5151048</v>
      </c>
      <c r="F26" s="95">
        <f>SUM(F9:F25)</f>
        <v>2332642.23</v>
      </c>
      <c r="G26" s="96">
        <f t="shared" si="6"/>
        <v>2818405.77</v>
      </c>
      <c r="H26" s="94">
        <f t="shared" si="6"/>
        <v>5102998</v>
      </c>
      <c r="I26" s="97">
        <f>SUM(I9:I25)</f>
        <v>2324692.23</v>
      </c>
      <c r="J26" s="98">
        <f t="shared" si="6"/>
        <v>2778305.77</v>
      </c>
      <c r="K26" s="94">
        <f t="shared" si="6"/>
        <v>8050</v>
      </c>
      <c r="L26" s="95">
        <f>SUM(L9:L25)</f>
        <v>7950</v>
      </c>
      <c r="M26" s="98">
        <f>SUM(M9:M25)</f>
        <v>100</v>
      </c>
      <c r="N26" s="94">
        <f t="shared" si="6"/>
        <v>0</v>
      </c>
      <c r="O26" s="95">
        <f>SUM(O9:O25)</f>
        <v>0</v>
      </c>
      <c r="P26" s="98">
        <f>SUM(P9:P25)</f>
        <v>0</v>
      </c>
      <c r="Q26" s="94">
        <f t="shared" si="6"/>
        <v>40000</v>
      </c>
      <c r="R26" s="95">
        <f>SUM(R9:R25)</f>
        <v>0</v>
      </c>
      <c r="S26" s="98">
        <f>SUM(S9:S25)</f>
        <v>40000</v>
      </c>
      <c r="T26" s="75"/>
      <c r="U26" s="75"/>
      <c r="W26" s="75"/>
      <c r="X26" s="75"/>
      <c r="Y26" s="75"/>
    </row>
  </sheetData>
  <sheetProtection sheet="1" objects="1" scenarios="1"/>
  <mergeCells count="29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AD8D-88BF-48C9-87E2-EEB1C0254EEF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6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79004.5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79004.5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6236.5+6347+11634+13531.5</f>
        <v>37749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1794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1794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1314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480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7</v>
      </c>
      <c r="C15" s="12"/>
      <c r="D15" s="13">
        <v>1500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9</v>
      </c>
      <c r="C17" s="12"/>
      <c r="D17" s="13">
        <v>33273.5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33273.5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2656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317.5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12</v>
      </c>
      <c r="C21" s="17">
        <v>13000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13</v>
      </c>
      <c r="C22" s="17">
        <v>17300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14</v>
      </c>
      <c r="C30" s="12"/>
      <c r="D30" s="13">
        <v>1608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15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16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17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18</v>
      </c>
      <c r="C55" s="12"/>
      <c r="D55" s="13">
        <v>3080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3080</v>
      </c>
      <c r="D56" s="17"/>
      <c r="E56" s="18">
        <f>D55-C56</f>
        <v>0</v>
      </c>
    </row>
    <row r="57" spans="1:15" collapsed="1" x14ac:dyDescent="0.3">
      <c r="A57" s="11"/>
      <c r="B57" s="20" t="s">
        <v>19</v>
      </c>
      <c r="C57" s="17">
        <v>2500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20</v>
      </c>
      <c r="C58" s="17">
        <v>580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21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21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21</v>
      </c>
    </row>
    <row r="87" spans="1:15" ht="39.75" customHeight="1" x14ac:dyDescent="0.3">
      <c r="A87" s="5">
        <v>2240</v>
      </c>
      <c r="B87" s="6" t="s">
        <v>22</v>
      </c>
      <c r="C87" s="6"/>
      <c r="D87" s="7">
        <f>Ц.Б.!I13</f>
        <v>53887.289999999994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SUM(D89:D121)</f>
        <v>53887.290000000008</v>
      </c>
      <c r="E88" s="8" t="b">
        <f>D87=D88</f>
        <v>1</v>
      </c>
    </row>
    <row r="89" spans="1:15" hidden="1" collapsed="1" x14ac:dyDescent="0.3">
      <c r="A89" s="14">
        <v>2240.1</v>
      </c>
      <c r="B89" s="12" t="s">
        <v>23</v>
      </c>
      <c r="C89" s="12"/>
      <c r="D89" s="13"/>
    </row>
    <row r="90" spans="1:15" hidden="1" x14ac:dyDescent="0.3">
      <c r="A90" s="14">
        <v>2240.1999999999998</v>
      </c>
      <c r="B90" s="26" t="s">
        <v>24</v>
      </c>
      <c r="C90" s="27"/>
      <c r="D90" s="13"/>
    </row>
    <row r="91" spans="1:15" hidden="1" x14ac:dyDescent="0.3">
      <c r="A91" s="14">
        <v>2240.3000000000002</v>
      </c>
      <c r="B91" s="26" t="s">
        <v>25</v>
      </c>
      <c r="C91" s="27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hidden="1" x14ac:dyDescent="0.3">
      <c r="A98" s="14">
        <v>2240.4</v>
      </c>
      <c r="B98" s="26" t="s">
        <v>26</v>
      </c>
      <c r="C98" s="27"/>
      <c r="D98" s="13"/>
    </row>
    <row r="99" spans="1:5" x14ac:dyDescent="0.3">
      <c r="A99" s="14">
        <v>2240.5</v>
      </c>
      <c r="B99" s="26" t="s">
        <v>27</v>
      </c>
      <c r="C99" s="27"/>
      <c r="D99" s="13">
        <v>20425.91</v>
      </c>
    </row>
    <row r="100" spans="1:5" hidden="1" outlineLevel="1" x14ac:dyDescent="0.3">
      <c r="A100" s="14"/>
      <c r="B100" s="15"/>
      <c r="C100" s="16">
        <f>SUM(C101:C109)</f>
        <v>20425.91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28</v>
      </c>
      <c r="C101" s="17">
        <v>13344</v>
      </c>
      <c r="D101" s="17"/>
    </row>
    <row r="102" spans="1:5" ht="17.25" customHeight="1" x14ac:dyDescent="0.3">
      <c r="A102" s="14"/>
      <c r="B102" s="19" t="s">
        <v>29</v>
      </c>
      <c r="C102" s="17">
        <v>1536.41</v>
      </c>
      <c r="D102" s="17"/>
    </row>
    <row r="103" spans="1:5" ht="17.25" customHeight="1" x14ac:dyDescent="0.3">
      <c r="A103" s="14"/>
      <c r="B103" s="19" t="s">
        <v>30</v>
      </c>
      <c r="C103" s="17">
        <f>476+1119.5</f>
        <v>1595.5</v>
      </c>
      <c r="D103" s="17"/>
    </row>
    <row r="104" spans="1:5" x14ac:dyDescent="0.3">
      <c r="A104" s="14"/>
      <c r="B104" s="20" t="s">
        <v>31</v>
      </c>
      <c r="C104" s="17">
        <v>3800</v>
      </c>
      <c r="D104" s="17"/>
    </row>
    <row r="105" spans="1:5" x14ac:dyDescent="0.3">
      <c r="A105" s="14"/>
      <c r="B105" s="20" t="s">
        <v>32</v>
      </c>
      <c r="C105" s="17">
        <v>150</v>
      </c>
      <c r="D105" s="17"/>
    </row>
    <row r="106" spans="1:5" hidden="1" x14ac:dyDescent="0.3">
      <c r="A106" s="14"/>
      <c r="B106" s="19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hidden="1" x14ac:dyDescent="0.3">
      <c r="A110" s="14">
        <v>2240.6</v>
      </c>
      <c r="B110" s="26" t="s">
        <v>33</v>
      </c>
      <c r="C110" s="27"/>
      <c r="D110" s="13"/>
    </row>
    <row r="111" spans="1:5" hidden="1" x14ac:dyDescent="0.3">
      <c r="A111" s="14">
        <v>2240.6999999999998</v>
      </c>
      <c r="B111" s="26" t="s">
        <v>34</v>
      </c>
      <c r="C111" s="27"/>
      <c r="D111" s="13"/>
    </row>
    <row r="112" spans="1:5" hidden="1" x14ac:dyDescent="0.3">
      <c r="A112" s="14">
        <v>2240.8000000000002</v>
      </c>
      <c r="B112" s="26" t="s">
        <v>35</v>
      </c>
      <c r="C112" s="27"/>
      <c r="D112" s="13"/>
    </row>
    <row r="113" spans="1:5" hidden="1" x14ac:dyDescent="0.3">
      <c r="A113" s="14">
        <v>2240.9</v>
      </c>
      <c r="B113" s="26" t="s">
        <v>36</v>
      </c>
      <c r="C113" s="27"/>
      <c r="D113" s="13"/>
    </row>
    <row r="114" spans="1:5" hidden="1" x14ac:dyDescent="0.3">
      <c r="A114" s="14">
        <v>2241.1</v>
      </c>
      <c r="B114" s="26" t="s">
        <v>37</v>
      </c>
      <c r="C114" s="27"/>
      <c r="D114" s="13"/>
    </row>
    <row r="115" spans="1:5" hidden="1" x14ac:dyDescent="0.3">
      <c r="A115" s="14">
        <v>2241.1999999999998</v>
      </c>
      <c r="B115" s="26" t="s">
        <v>38</v>
      </c>
      <c r="C115" s="27"/>
      <c r="D115" s="13"/>
    </row>
    <row r="116" spans="1:5" x14ac:dyDescent="0.3">
      <c r="A116" s="14">
        <v>2241.3000000000002</v>
      </c>
      <c r="B116" s="26" t="s">
        <v>39</v>
      </c>
      <c r="C116" s="27"/>
      <c r="D116" s="13">
        <v>10186.280000000001</v>
      </c>
    </row>
    <row r="117" spans="1:5" hidden="1" x14ac:dyDescent="0.3">
      <c r="A117" s="14">
        <v>2241.4</v>
      </c>
      <c r="B117" s="26" t="s">
        <v>40</v>
      </c>
      <c r="C117" s="27"/>
      <c r="D117" s="13"/>
    </row>
    <row r="118" spans="1:5" hidden="1" x14ac:dyDescent="0.3">
      <c r="A118" s="14">
        <v>2241.5</v>
      </c>
      <c r="B118" s="26" t="s">
        <v>41</v>
      </c>
      <c r="C118" s="27"/>
      <c r="D118" s="13"/>
    </row>
    <row r="119" spans="1:5" ht="38.25" customHeight="1" x14ac:dyDescent="0.3">
      <c r="A119" s="14">
        <v>2241.6</v>
      </c>
      <c r="B119" s="28" t="s">
        <v>42</v>
      </c>
      <c r="C119" s="27"/>
      <c r="D119" s="13">
        <v>308.08</v>
      </c>
    </row>
    <row r="120" spans="1:5" hidden="1" x14ac:dyDescent="0.3">
      <c r="A120" s="14">
        <v>2241.6999999999998</v>
      </c>
      <c r="B120" s="26" t="s">
        <v>43</v>
      </c>
      <c r="C120" s="27"/>
      <c r="D120" s="13"/>
    </row>
    <row r="121" spans="1:5" x14ac:dyDescent="0.3">
      <c r="A121" s="14">
        <v>2241.9</v>
      </c>
      <c r="B121" s="26" t="s">
        <v>44</v>
      </c>
      <c r="C121" s="27"/>
      <c r="D121" s="13">
        <v>22967.02</v>
      </c>
    </row>
    <row r="122" spans="1:5" hidden="1" outlineLevel="1" x14ac:dyDescent="0.3">
      <c r="A122" s="14"/>
      <c r="B122" s="15"/>
      <c r="C122" s="16">
        <f>SUM(C123:C142)</f>
        <v>22967.02</v>
      </c>
      <c r="D122" s="29"/>
      <c r="E122" s="18">
        <f>D121-C122</f>
        <v>0</v>
      </c>
    </row>
    <row r="123" spans="1:5" collapsed="1" x14ac:dyDescent="0.3">
      <c r="A123" s="14"/>
      <c r="B123" s="20" t="s">
        <v>45</v>
      </c>
      <c r="C123" s="17">
        <f>25.69+51.38+21.41+21.41+21.41</f>
        <v>141.30000000000001</v>
      </c>
      <c r="D123" s="17"/>
    </row>
    <row r="124" spans="1:5" x14ac:dyDescent="0.3">
      <c r="A124" s="14"/>
      <c r="B124" s="20" t="s">
        <v>46</v>
      </c>
      <c r="C124" s="17">
        <v>180</v>
      </c>
      <c r="D124" s="17"/>
    </row>
    <row r="125" spans="1:5" x14ac:dyDescent="0.3">
      <c r="A125" s="14"/>
      <c r="B125" s="20" t="s">
        <v>47</v>
      </c>
      <c r="C125" s="17">
        <f>5000+5000</f>
        <v>10000</v>
      </c>
      <c r="D125" s="17"/>
    </row>
    <row r="126" spans="1:5" x14ac:dyDescent="0.3">
      <c r="A126" s="14"/>
      <c r="B126" s="20" t="s">
        <v>48</v>
      </c>
      <c r="C126" s="17">
        <v>1785</v>
      </c>
      <c r="D126" s="17"/>
    </row>
    <row r="127" spans="1:5" x14ac:dyDescent="0.3">
      <c r="A127" s="14"/>
      <c r="B127" s="20" t="s">
        <v>49</v>
      </c>
      <c r="C127" s="30">
        <f>622.84+2571.03+982.3+1109</f>
        <v>5285.17</v>
      </c>
      <c r="D127" s="17"/>
    </row>
    <row r="128" spans="1:5" x14ac:dyDescent="0.3">
      <c r="A128" s="14"/>
      <c r="B128" s="20" t="s">
        <v>50</v>
      </c>
      <c r="C128" s="30">
        <f>821.15+698.3+1297.1</f>
        <v>2816.5499999999997</v>
      </c>
      <c r="D128" s="17"/>
    </row>
    <row r="129" spans="1:4" x14ac:dyDescent="0.3">
      <c r="A129" s="14"/>
      <c r="B129" s="20" t="s">
        <v>51</v>
      </c>
      <c r="C129" s="30">
        <v>2759</v>
      </c>
      <c r="D129" s="17"/>
    </row>
    <row r="130" spans="1:4" hidden="1" x14ac:dyDescent="0.3">
      <c r="A130" s="14"/>
      <c r="B130" s="20"/>
      <c r="C130" s="30"/>
      <c r="D130" s="17"/>
    </row>
    <row r="131" spans="1:4" hidden="1" x14ac:dyDescent="0.3">
      <c r="A131" s="14"/>
      <c r="B131" s="20"/>
      <c r="C131" s="30"/>
      <c r="D131" s="17"/>
    </row>
    <row r="132" spans="1:4" hidden="1" x14ac:dyDescent="0.3">
      <c r="A132" s="14"/>
      <c r="B132" s="20"/>
      <c r="C132" s="30"/>
      <c r="D132" s="17"/>
    </row>
    <row r="133" spans="1:4" hidden="1" x14ac:dyDescent="0.3">
      <c r="A133" s="14"/>
      <c r="B133" s="20"/>
      <c r="C133" s="30"/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outlineLevel="1" x14ac:dyDescent="0.3">
      <c r="D143" s="4" t="b">
        <f>D87=D88</f>
        <v>1</v>
      </c>
    </row>
    <row r="144" spans="1:4" hidden="1" collapsed="1" x14ac:dyDescent="0.3"/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2022-07-26T09:21:24Z</dcterms:created>
  <dcterms:modified xsi:type="dcterms:W3CDTF">2022-07-26T09:21:25Z</dcterms:modified>
</cp:coreProperties>
</file>