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5F39DB2E-7BE8-4EAD-AF32-FCC2D88749F5}" xr6:coauthVersionLast="36" xr6:coauthVersionMax="36" xr10:uidLastSave="{00000000-0000-0000-0000-000000000000}"/>
  <bookViews>
    <workbookView xWindow="0" yWindow="0" windowWidth="28800" windowHeight="11625" xr2:uid="{95B0DC58-4002-4A65-B32A-DDDB894672AF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G24" i="3" s="1"/>
  <c r="J24" i="3"/>
  <c r="F24" i="3"/>
  <c r="E24" i="3"/>
  <c r="S23" i="3"/>
  <c r="P23" i="3"/>
  <c r="M23" i="3"/>
  <c r="J23" i="3"/>
  <c r="F23" i="3"/>
  <c r="E23" i="3"/>
  <c r="S22" i="3"/>
  <c r="P22" i="3"/>
  <c r="M22" i="3"/>
  <c r="G22" i="3" s="1"/>
  <c r="J22" i="3"/>
  <c r="F22" i="3"/>
  <c r="E22" i="3"/>
  <c r="S21" i="3"/>
  <c r="P21" i="3"/>
  <c r="M21" i="3"/>
  <c r="J21" i="3"/>
  <c r="G21" i="3" s="1"/>
  <c r="H21" i="3"/>
  <c r="F21" i="3"/>
  <c r="E21" i="3"/>
  <c r="S20" i="3"/>
  <c r="P20" i="3"/>
  <c r="M20" i="3"/>
  <c r="J20" i="3"/>
  <c r="F20" i="3"/>
  <c r="E20" i="3"/>
  <c r="S19" i="3"/>
  <c r="P19" i="3"/>
  <c r="M19" i="3"/>
  <c r="J19" i="3"/>
  <c r="G19" i="3" s="1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G13" i="3" s="1"/>
  <c r="F13" i="3"/>
  <c r="E13" i="3"/>
  <c r="S12" i="3"/>
  <c r="P12" i="3"/>
  <c r="M12" i="3"/>
  <c r="J12" i="3"/>
  <c r="F12" i="3"/>
  <c r="E12" i="3"/>
  <c r="S11" i="3"/>
  <c r="P11" i="3"/>
  <c r="M11" i="3"/>
  <c r="J11" i="3"/>
  <c r="G11" i="3" s="1"/>
  <c r="F11" i="3"/>
  <c r="E11" i="3"/>
  <c r="S10" i="3"/>
  <c r="P10" i="3"/>
  <c r="M10" i="3"/>
  <c r="J10" i="3"/>
  <c r="F10" i="3"/>
  <c r="E10" i="3"/>
  <c r="S9" i="3"/>
  <c r="P9" i="3"/>
  <c r="M9" i="3"/>
  <c r="H9" i="3"/>
  <c r="J9" i="3" s="1"/>
  <c r="F9" i="3"/>
  <c r="F27" i="3" s="1"/>
  <c r="E9" i="3"/>
  <c r="C127" i="2"/>
  <c r="C126" i="2"/>
  <c r="C125" i="2"/>
  <c r="C124" i="2"/>
  <c r="C123" i="2"/>
  <c r="C122" i="2"/>
  <c r="D121" i="2" s="1"/>
  <c r="E122" i="2" s="1"/>
  <c r="D116" i="2"/>
  <c r="D110" i="2"/>
  <c r="C100" i="2"/>
  <c r="D99" i="2" s="1"/>
  <c r="C92" i="2"/>
  <c r="E92" i="2" s="1"/>
  <c r="C56" i="2"/>
  <c r="D55" i="2" s="1"/>
  <c r="E56" i="2" s="1"/>
  <c r="C45" i="2"/>
  <c r="E45" i="2" s="1"/>
  <c r="C32" i="2"/>
  <c r="E32" i="2" s="1"/>
  <c r="D30" i="2"/>
  <c r="C19" i="2"/>
  <c r="C18" i="2"/>
  <c r="D17" i="2" s="1"/>
  <c r="E18" i="2" s="1"/>
  <c r="C8" i="2"/>
  <c r="D7" i="2" s="1"/>
  <c r="E8" i="2" s="1"/>
  <c r="D6" i="2"/>
  <c r="G14" i="3" l="1"/>
  <c r="G18" i="3"/>
  <c r="M27" i="3"/>
  <c r="P27" i="3"/>
  <c r="G23" i="3"/>
  <c r="G12" i="3"/>
  <c r="G17" i="3"/>
  <c r="S27" i="3"/>
  <c r="G16" i="3"/>
  <c r="G20" i="3"/>
  <c r="G26" i="3"/>
  <c r="E27" i="3"/>
  <c r="G10" i="3"/>
  <c r="G15" i="3"/>
  <c r="G25" i="3"/>
  <c r="J27" i="3"/>
  <c r="G9" i="3"/>
  <c r="H27" i="3"/>
  <c r="D88" i="2"/>
  <c r="D143" i="2" s="1"/>
  <c r="E100" i="2"/>
  <c r="D5" i="2"/>
  <c r="D83" i="2" s="1"/>
  <c r="G27" i="3" l="1"/>
  <c r="E88" i="2"/>
  <c r="E5" i="2"/>
</calcChain>
</file>

<file path=xl/sharedStrings.xml><?xml version="1.0" encoding="utf-8"?>
<sst xmlns="http://schemas.openxmlformats.org/spreadsheetml/2006/main" count="94" uniqueCount="78">
  <si>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</si>
  <si>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</si>
  <si>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</si>
  <si>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</si>
  <si>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</si>
  <si>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грамоти, свідоцтва, атестати</t>
  </si>
  <si>
    <t xml:space="preserve">Підписка </t>
  </si>
  <si>
    <t>Медикаменти</t>
  </si>
  <si>
    <t>Господарчі товари</t>
  </si>
  <si>
    <t>дюбеля, саморізи</t>
  </si>
  <si>
    <t>Будівельні матеріали</t>
  </si>
  <si>
    <t>Лінолеум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</si>
  <si>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</si>
  <si>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</si>
  <si>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</si>
  <si>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</si>
  <si>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</si>
  <si>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</t>
  </si>
  <si>
    <t>ледпанелі</t>
  </si>
  <si>
    <t>штамп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</si>
  <si>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</si>
  <si>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</si>
  <si>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</si>
  <si>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</si>
  <si>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</si>
  <si>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</si>
  <si>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</si>
  <si>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</si>
  <si>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Техн. обслуговування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</si>
  <si>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</si>
  <si>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</si>
  <si>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</si>
  <si>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</si>
  <si>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</si>
  <si>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</si>
  <si>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</si>
  <si>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</si>
  <si>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</si>
  <si>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</si>
  <si>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</si>
  <si>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Прибудинкове обслуговування</t>
  </si>
  <si>
    <t>Підтримка вебресурса, програмне забезпечення</t>
  </si>
  <si>
    <t>Поштові послуги</t>
  </si>
  <si>
    <t>Заправка  та регенерація картриджа</t>
  </si>
  <si>
    <t>Інформаційні послуги</t>
  </si>
  <si>
    <t>Створення сайту</t>
  </si>
  <si>
    <t>.</t>
  </si>
  <si>
    <t>Кошторисні призначення та касові видатки 
Управління освіти Нововолинської міської ради Волинської обл.,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</si>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</sst>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43" fontId="13" fillId="0" borderId="28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9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0" xfId="1" applyNumberFormat="1" applyFont="1" applyBorder="1" applyAlignment="1">
      <alignment horizontal="center" vertical="center" wrapText="1"/>
    </xf>
    <xf numFmtId="164" fontId="13" fillId="0" borderId="31" xfId="1" applyNumberFormat="1" applyFont="1" applyBorder="1" applyAlignment="1">
      <alignment horizontal="center" vertical="center" wrapText="1"/>
    </xf>
    <xf numFmtId="43" fontId="13" fillId="0" borderId="31" xfId="1" applyNumberFormat="1" applyFont="1" applyBorder="1" applyAlignment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43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43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4AD0BF77-D8E7-42B3-8E09-9598583F4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E435-2611-4115-A8D9-8489CA34325E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7" customWidth="1"/>
    <col min="5" max="5" width="21.85546875" style="77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7" hidden="1" customWidth="1"/>
    <col min="12" max="12" width="18.5703125" style="106" hidden="1" customWidth="1"/>
    <col min="13" max="13" width="22.85546875" style="106" hidden="1" customWidth="1"/>
    <col min="14" max="14" width="21" style="106" customWidth="1"/>
    <col min="15" max="15" width="23.5703125" style="106" customWidth="1"/>
    <col min="16" max="16" width="21" style="106" customWidth="1"/>
    <col min="17" max="17" width="19.42578125" style="77" hidden="1" customWidth="1"/>
    <col min="18" max="19" width="19.42578125" style="106" hidden="1" customWidth="1"/>
    <col min="20" max="16384" width="9.140625" style="77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48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49</v>
      </c>
      <c r="B6" s="40" t="s">
        <v>50</v>
      </c>
      <c r="C6" s="41" t="s">
        <v>51</v>
      </c>
      <c r="D6" s="42"/>
      <c r="E6" s="43" t="s">
        <v>52</v>
      </c>
      <c r="F6" s="44"/>
      <c r="G6" s="45"/>
      <c r="H6" s="43" t="s">
        <v>53</v>
      </c>
      <c r="I6" s="44"/>
      <c r="J6" s="45"/>
      <c r="K6" s="46" t="s">
        <v>54</v>
      </c>
      <c r="L6" s="47"/>
      <c r="M6" s="45"/>
      <c r="N6" s="46" t="s">
        <v>55</v>
      </c>
      <c r="O6" s="47"/>
      <c r="P6" s="48"/>
      <c r="Q6" s="46" t="s">
        <v>56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57</v>
      </c>
      <c r="F7" s="54" t="s">
        <v>58</v>
      </c>
      <c r="G7" s="54" t="s">
        <v>59</v>
      </c>
      <c r="H7" s="55" t="s">
        <v>57</v>
      </c>
      <c r="I7" s="54" t="s">
        <v>58</v>
      </c>
      <c r="J7" s="54" t="s">
        <v>59</v>
      </c>
      <c r="K7" s="53" t="s">
        <v>57</v>
      </c>
      <c r="L7" s="54" t="s">
        <v>58</v>
      </c>
      <c r="M7" s="54" t="s">
        <v>59</v>
      </c>
      <c r="N7" s="53" t="s">
        <v>57</v>
      </c>
      <c r="O7" s="54" t="s">
        <v>58</v>
      </c>
      <c r="P7" s="54" t="s">
        <v>59</v>
      </c>
      <c r="Q7" s="53" t="s">
        <v>57</v>
      </c>
      <c r="R7" s="54" t="s">
        <v>58</v>
      </c>
      <c r="S7" s="54" t="s">
        <v>59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60</v>
      </c>
      <c r="B9" s="68">
        <v>2111</v>
      </c>
      <c r="C9" s="69" t="s">
        <v>61</v>
      </c>
      <c r="D9" s="70"/>
      <c r="E9" s="71">
        <f t="shared" ref="E9:G24" si="0">H9+K9+N9+Q9</f>
        <v>4076300</v>
      </c>
      <c r="F9" s="72">
        <f t="shared" si="0"/>
        <v>2045783.5299999998</v>
      </c>
      <c r="G9" s="73">
        <f t="shared" si="0"/>
        <v>2030516.4700000002</v>
      </c>
      <c r="H9" s="74">
        <f>4156300-80000</f>
        <v>4076300</v>
      </c>
      <c r="I9" s="75">
        <v>2045783.5299999998</v>
      </c>
      <c r="J9" s="76">
        <f>H9-I9</f>
        <v>2030516.4700000002</v>
      </c>
      <c r="K9" s="74">
        <v>0</v>
      </c>
      <c r="L9" s="75">
        <v>0</v>
      </c>
      <c r="M9" s="76">
        <f>K9-L9</f>
        <v>0</v>
      </c>
      <c r="N9" s="74">
        <v>0</v>
      </c>
      <c r="O9" s="75">
        <v>0</v>
      </c>
      <c r="P9" s="76">
        <f>N9-O9</f>
        <v>0</v>
      </c>
      <c r="Q9" s="74">
        <v>0</v>
      </c>
      <c r="R9" s="75">
        <v>0</v>
      </c>
      <c r="S9" s="76">
        <f>Q9-R9</f>
        <v>0</v>
      </c>
    </row>
    <row r="10" spans="1:19" ht="18.75" customHeight="1" x14ac:dyDescent="0.2">
      <c r="A10" s="67"/>
      <c r="B10" s="78">
        <v>2120</v>
      </c>
      <c r="C10" s="79" t="s">
        <v>62</v>
      </c>
      <c r="D10" s="80"/>
      <c r="E10" s="81">
        <f t="shared" si="0"/>
        <v>914380</v>
      </c>
      <c r="F10" s="82">
        <f t="shared" si="0"/>
        <v>434270.76</v>
      </c>
      <c r="G10" s="83">
        <f t="shared" si="0"/>
        <v>480109.24</v>
      </c>
      <c r="H10" s="74">
        <v>914380</v>
      </c>
      <c r="I10" s="84">
        <v>434270.76</v>
      </c>
      <c r="J10" s="76">
        <f>H10-I10</f>
        <v>480109.24</v>
      </c>
      <c r="K10" s="74">
        <v>0</v>
      </c>
      <c r="L10" s="84">
        <v>0</v>
      </c>
      <c r="M10" s="76">
        <f>K10-L10</f>
        <v>0</v>
      </c>
      <c r="N10" s="74">
        <v>0</v>
      </c>
      <c r="O10" s="84">
        <v>0</v>
      </c>
      <c r="P10" s="76">
        <f>N10-O10</f>
        <v>0</v>
      </c>
      <c r="Q10" s="74">
        <v>0</v>
      </c>
      <c r="R10" s="84">
        <v>0</v>
      </c>
      <c r="S10" s="76">
        <f>Q10-R10</f>
        <v>0</v>
      </c>
    </row>
    <row r="11" spans="1:19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141000</v>
      </c>
      <c r="F11" s="82">
        <f t="shared" si="0"/>
        <v>44996</v>
      </c>
      <c r="G11" s="83">
        <f t="shared" si="0"/>
        <v>96004</v>
      </c>
      <c r="H11" s="74">
        <v>140000</v>
      </c>
      <c r="I11" s="84">
        <v>43996</v>
      </c>
      <c r="J11" s="76">
        <f t="shared" ref="J11:J25" si="1">H11-I11</f>
        <v>96004</v>
      </c>
      <c r="K11" s="74">
        <v>0</v>
      </c>
      <c r="L11" s="84">
        <v>0</v>
      </c>
      <c r="M11" s="76">
        <f t="shared" ref="M11:M25" si="2">K11-L11</f>
        <v>0</v>
      </c>
      <c r="N11" s="74">
        <v>1000</v>
      </c>
      <c r="O11" s="84">
        <v>1000</v>
      </c>
      <c r="P11" s="76">
        <f t="shared" ref="P11:P25" si="3">N11-O11</f>
        <v>0</v>
      </c>
      <c r="Q11" s="74">
        <v>0</v>
      </c>
      <c r="R11" s="84">
        <v>0</v>
      </c>
      <c r="S11" s="76">
        <f t="shared" ref="S11:S25" si="4">Q11-R11</f>
        <v>0</v>
      </c>
    </row>
    <row r="12" spans="1:19" ht="18.75" customHeight="1" x14ac:dyDescent="0.2">
      <c r="A12" s="67"/>
      <c r="B12" s="78">
        <v>2220</v>
      </c>
      <c r="C12" s="79" t="s">
        <v>63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85">
        <v>0</v>
      </c>
      <c r="I12" s="86">
        <v>0</v>
      </c>
      <c r="J12" s="76">
        <f t="shared" si="1"/>
        <v>0</v>
      </c>
      <c r="K12" s="85">
        <v>0</v>
      </c>
      <c r="L12" s="86">
        <v>0</v>
      </c>
      <c r="M12" s="76">
        <f t="shared" si="2"/>
        <v>0</v>
      </c>
      <c r="N12" s="85">
        <v>0</v>
      </c>
      <c r="O12" s="86">
        <v>0</v>
      </c>
      <c r="P12" s="76">
        <f t="shared" si="3"/>
        <v>0</v>
      </c>
      <c r="Q12" s="85">
        <v>0</v>
      </c>
      <c r="R12" s="86">
        <v>0</v>
      </c>
      <c r="S12" s="76">
        <f t="shared" si="4"/>
        <v>0</v>
      </c>
    </row>
    <row r="13" spans="1:19" ht="18.75" customHeight="1" x14ac:dyDescent="0.2">
      <c r="A13" s="67"/>
      <c r="B13" s="78">
        <v>2230</v>
      </c>
      <c r="C13" s="79" t="s">
        <v>64</v>
      </c>
      <c r="D13" s="80"/>
      <c r="E13" s="81">
        <f t="shared" si="0"/>
        <v>0</v>
      </c>
      <c r="F13" s="82">
        <f t="shared" si="0"/>
        <v>0</v>
      </c>
      <c r="G13" s="83">
        <f t="shared" si="0"/>
        <v>0</v>
      </c>
      <c r="H13" s="74">
        <v>0</v>
      </c>
      <c r="I13" s="84">
        <v>0</v>
      </c>
      <c r="J13" s="76">
        <f t="shared" si="1"/>
        <v>0</v>
      </c>
      <c r="K13" s="74">
        <v>0</v>
      </c>
      <c r="L13" s="84">
        <v>0</v>
      </c>
      <c r="M13" s="76">
        <f t="shared" si="2"/>
        <v>0</v>
      </c>
      <c r="N13" s="74">
        <v>0</v>
      </c>
      <c r="O13" s="84">
        <v>0</v>
      </c>
      <c r="P13" s="76">
        <f t="shared" si="3"/>
        <v>0</v>
      </c>
      <c r="Q13" s="74">
        <v>0</v>
      </c>
      <c r="R13" s="84">
        <v>0</v>
      </c>
      <c r="S13" s="76">
        <f t="shared" si="4"/>
        <v>0</v>
      </c>
    </row>
    <row r="14" spans="1:19" ht="18.75" customHeight="1" x14ac:dyDescent="0.2">
      <c r="A14" s="67"/>
      <c r="B14" s="78">
        <v>2240</v>
      </c>
      <c r="C14" s="79" t="s">
        <v>21</v>
      </c>
      <c r="D14" s="80"/>
      <c r="E14" s="81">
        <f t="shared" si="0"/>
        <v>200000</v>
      </c>
      <c r="F14" s="82">
        <f t="shared" si="0"/>
        <v>171416.28000000003</v>
      </c>
      <c r="G14" s="83">
        <f t="shared" si="0"/>
        <v>28583.719999999972</v>
      </c>
      <c r="H14" s="74">
        <v>200000</v>
      </c>
      <c r="I14" s="84">
        <v>171416.28000000003</v>
      </c>
      <c r="J14" s="76">
        <f t="shared" si="1"/>
        <v>28583.719999999972</v>
      </c>
      <c r="K14" s="74">
        <v>0</v>
      </c>
      <c r="L14" s="84">
        <v>0</v>
      </c>
      <c r="M14" s="76">
        <f t="shared" si="2"/>
        <v>0</v>
      </c>
      <c r="N14" s="74">
        <v>0</v>
      </c>
      <c r="O14" s="84">
        <v>0</v>
      </c>
      <c r="P14" s="76">
        <f t="shared" si="3"/>
        <v>0</v>
      </c>
      <c r="Q14" s="74">
        <v>0</v>
      </c>
      <c r="R14" s="84">
        <v>0</v>
      </c>
      <c r="S14" s="76">
        <f t="shared" si="4"/>
        <v>0</v>
      </c>
    </row>
    <row r="15" spans="1:19" ht="18.75" customHeight="1" x14ac:dyDescent="0.2">
      <c r="A15" s="67"/>
      <c r="B15" s="78">
        <v>2250</v>
      </c>
      <c r="C15" s="79" t="s">
        <v>65</v>
      </c>
      <c r="D15" s="80"/>
      <c r="E15" s="81">
        <f t="shared" si="0"/>
        <v>3000</v>
      </c>
      <c r="F15" s="82">
        <f t="shared" si="0"/>
        <v>1744.56</v>
      </c>
      <c r="G15" s="83">
        <f t="shared" si="0"/>
        <v>1255.44</v>
      </c>
      <c r="H15" s="74">
        <v>3000</v>
      </c>
      <c r="I15" s="84">
        <v>1744.56</v>
      </c>
      <c r="J15" s="76">
        <f t="shared" si="1"/>
        <v>1255.44</v>
      </c>
      <c r="K15" s="74">
        <v>0</v>
      </c>
      <c r="L15" s="84">
        <v>0</v>
      </c>
      <c r="M15" s="76">
        <f t="shared" si="2"/>
        <v>0</v>
      </c>
      <c r="N15" s="74">
        <v>0</v>
      </c>
      <c r="O15" s="84">
        <v>0</v>
      </c>
      <c r="P15" s="76">
        <f t="shared" si="3"/>
        <v>0</v>
      </c>
      <c r="Q15" s="74">
        <v>0</v>
      </c>
      <c r="R15" s="84">
        <v>0</v>
      </c>
      <c r="S15" s="76">
        <f t="shared" si="4"/>
        <v>0</v>
      </c>
    </row>
    <row r="16" spans="1:19" ht="18.75" customHeight="1" x14ac:dyDescent="0.2">
      <c r="A16" s="67"/>
      <c r="B16" s="78">
        <v>2271</v>
      </c>
      <c r="C16" s="79" t="s">
        <v>66</v>
      </c>
      <c r="D16" s="80"/>
      <c r="E16" s="81">
        <f t="shared" si="0"/>
        <v>109000</v>
      </c>
      <c r="F16" s="82">
        <f t="shared" si="0"/>
        <v>58730.380000000005</v>
      </c>
      <c r="G16" s="83">
        <f t="shared" si="0"/>
        <v>50269.619999999995</v>
      </c>
      <c r="H16" s="74">
        <v>109000</v>
      </c>
      <c r="I16" s="84">
        <v>58730.380000000005</v>
      </c>
      <c r="J16" s="76">
        <f t="shared" si="1"/>
        <v>50269.619999999995</v>
      </c>
      <c r="K16" s="74">
        <v>0</v>
      </c>
      <c r="L16" s="84">
        <v>0</v>
      </c>
      <c r="M16" s="76">
        <f t="shared" si="2"/>
        <v>0</v>
      </c>
      <c r="N16" s="74">
        <v>0</v>
      </c>
      <c r="O16" s="84">
        <v>0</v>
      </c>
      <c r="P16" s="76">
        <f t="shared" si="3"/>
        <v>0</v>
      </c>
      <c r="Q16" s="74">
        <v>0</v>
      </c>
      <c r="R16" s="84">
        <v>0</v>
      </c>
      <c r="S16" s="76">
        <f t="shared" si="4"/>
        <v>0</v>
      </c>
    </row>
    <row r="17" spans="1:19" ht="18.75" customHeight="1" x14ac:dyDescent="0.2">
      <c r="A17" s="67"/>
      <c r="B17" s="78">
        <v>2272</v>
      </c>
      <c r="C17" s="79" t="s">
        <v>67</v>
      </c>
      <c r="D17" s="80"/>
      <c r="E17" s="81">
        <f t="shared" si="0"/>
        <v>1360</v>
      </c>
      <c r="F17" s="82">
        <f t="shared" si="0"/>
        <v>688.5</v>
      </c>
      <c r="G17" s="83">
        <f t="shared" si="0"/>
        <v>671.5</v>
      </c>
      <c r="H17" s="74">
        <v>1360</v>
      </c>
      <c r="I17" s="84">
        <v>688.5</v>
      </c>
      <c r="J17" s="76">
        <f t="shared" si="1"/>
        <v>671.5</v>
      </c>
      <c r="K17" s="74">
        <v>0</v>
      </c>
      <c r="L17" s="84">
        <v>0</v>
      </c>
      <c r="M17" s="76">
        <f t="shared" si="2"/>
        <v>0</v>
      </c>
      <c r="N17" s="74">
        <v>0</v>
      </c>
      <c r="O17" s="84">
        <v>0</v>
      </c>
      <c r="P17" s="76">
        <f t="shared" si="3"/>
        <v>0</v>
      </c>
      <c r="Q17" s="74">
        <v>0</v>
      </c>
      <c r="R17" s="84">
        <v>0</v>
      </c>
      <c r="S17" s="76">
        <f t="shared" si="4"/>
        <v>0</v>
      </c>
    </row>
    <row r="18" spans="1:19" ht="18.75" customHeight="1" x14ac:dyDescent="0.2">
      <c r="A18" s="67"/>
      <c r="B18" s="78">
        <v>2273</v>
      </c>
      <c r="C18" s="79" t="s">
        <v>68</v>
      </c>
      <c r="D18" s="80"/>
      <c r="E18" s="81">
        <f t="shared" si="0"/>
        <v>94720</v>
      </c>
      <c r="F18" s="82">
        <f t="shared" si="0"/>
        <v>38442.729999999996</v>
      </c>
      <c r="G18" s="83">
        <f t="shared" si="0"/>
        <v>56277.270000000004</v>
      </c>
      <c r="H18" s="74">
        <v>94720</v>
      </c>
      <c r="I18" s="84">
        <v>38442.729999999996</v>
      </c>
      <c r="J18" s="76">
        <f t="shared" si="1"/>
        <v>56277.270000000004</v>
      </c>
      <c r="K18" s="74">
        <v>0</v>
      </c>
      <c r="L18" s="84">
        <v>0</v>
      </c>
      <c r="M18" s="76">
        <f t="shared" si="2"/>
        <v>0</v>
      </c>
      <c r="N18" s="74">
        <v>0</v>
      </c>
      <c r="O18" s="84">
        <v>0</v>
      </c>
      <c r="P18" s="76">
        <f t="shared" si="3"/>
        <v>0</v>
      </c>
      <c r="Q18" s="74">
        <v>0</v>
      </c>
      <c r="R18" s="84">
        <v>0</v>
      </c>
      <c r="S18" s="76">
        <f t="shared" si="4"/>
        <v>0</v>
      </c>
    </row>
    <row r="19" spans="1:19" ht="18.75" customHeight="1" x14ac:dyDescent="0.2">
      <c r="A19" s="67"/>
      <c r="B19" s="78">
        <v>2274</v>
      </c>
      <c r="C19" s="79" t="s">
        <v>69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84">
        <v>0</v>
      </c>
      <c r="J19" s="76">
        <f t="shared" si="1"/>
        <v>0</v>
      </c>
      <c r="K19" s="74">
        <v>0</v>
      </c>
      <c r="L19" s="84">
        <v>0</v>
      </c>
      <c r="M19" s="76">
        <f t="shared" si="2"/>
        <v>0</v>
      </c>
      <c r="N19" s="74">
        <v>0</v>
      </c>
      <c r="O19" s="84">
        <v>0</v>
      </c>
      <c r="P19" s="76">
        <f t="shared" si="3"/>
        <v>0</v>
      </c>
      <c r="Q19" s="74">
        <v>0</v>
      </c>
      <c r="R19" s="84">
        <v>0</v>
      </c>
      <c r="S19" s="76">
        <f t="shared" si="4"/>
        <v>0</v>
      </c>
    </row>
    <row r="20" spans="1:19" ht="18.75" customHeight="1" x14ac:dyDescent="0.2">
      <c r="A20" s="67"/>
      <c r="B20" s="78">
        <v>2275</v>
      </c>
      <c r="C20" s="79" t="s">
        <v>70</v>
      </c>
      <c r="D20" s="80"/>
      <c r="E20" s="81">
        <f>H20+K20+N20+Q20</f>
        <v>1640</v>
      </c>
      <c r="F20" s="82">
        <f>I20+L20+O20+R20</f>
        <v>819.6</v>
      </c>
      <c r="G20" s="83">
        <f>J20+M20+P20+S20</f>
        <v>820.4</v>
      </c>
      <c r="H20" s="74">
        <v>1640</v>
      </c>
      <c r="I20" s="84">
        <v>819.6</v>
      </c>
      <c r="J20" s="76">
        <f t="shared" si="1"/>
        <v>820.4</v>
      </c>
      <c r="K20" s="74">
        <v>0</v>
      </c>
      <c r="L20" s="84">
        <v>0</v>
      </c>
      <c r="M20" s="76">
        <f t="shared" si="2"/>
        <v>0</v>
      </c>
      <c r="N20" s="74">
        <v>0</v>
      </c>
      <c r="O20" s="84">
        <v>0</v>
      </c>
      <c r="P20" s="76">
        <f t="shared" si="3"/>
        <v>0</v>
      </c>
      <c r="Q20" s="74">
        <v>0</v>
      </c>
      <c r="R20" s="84">
        <v>0</v>
      </c>
      <c r="S20" s="76">
        <f t="shared" si="4"/>
        <v>0</v>
      </c>
    </row>
    <row r="21" spans="1:19" ht="18.75" customHeight="1" x14ac:dyDescent="0.2">
      <c r="A21" s="67"/>
      <c r="B21" s="78">
        <v>2282</v>
      </c>
      <c r="C21" s="87" t="s">
        <v>71</v>
      </c>
      <c r="D21" s="87"/>
      <c r="E21" s="81">
        <f t="shared" si="0"/>
        <v>2530</v>
      </c>
      <c r="F21" s="82">
        <f t="shared" si="0"/>
        <v>0</v>
      </c>
      <c r="G21" s="83">
        <f t="shared" si="0"/>
        <v>2530</v>
      </c>
      <c r="H21" s="74">
        <f>3000-470</f>
        <v>2530</v>
      </c>
      <c r="I21" s="84">
        <v>0</v>
      </c>
      <c r="J21" s="76">
        <f t="shared" si="1"/>
        <v>2530</v>
      </c>
      <c r="K21" s="74">
        <v>0</v>
      </c>
      <c r="L21" s="84">
        <v>0</v>
      </c>
      <c r="M21" s="76">
        <f t="shared" si="2"/>
        <v>0</v>
      </c>
      <c r="N21" s="74">
        <v>0</v>
      </c>
      <c r="O21" s="84">
        <v>0</v>
      </c>
      <c r="P21" s="76">
        <f t="shared" si="3"/>
        <v>0</v>
      </c>
      <c r="Q21" s="74">
        <v>0</v>
      </c>
      <c r="R21" s="84">
        <v>0</v>
      </c>
      <c r="S21" s="76">
        <f t="shared" si="4"/>
        <v>0</v>
      </c>
    </row>
    <row r="22" spans="1:19" ht="18.75" customHeight="1" x14ac:dyDescent="0.2">
      <c r="A22" s="67"/>
      <c r="B22" s="78">
        <v>2730</v>
      </c>
      <c r="C22" s="79" t="s">
        <v>72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84">
        <v>0</v>
      </c>
      <c r="J22" s="76">
        <f t="shared" si="1"/>
        <v>0</v>
      </c>
      <c r="K22" s="74">
        <v>0</v>
      </c>
      <c r="L22" s="84">
        <v>0</v>
      </c>
      <c r="M22" s="76">
        <f t="shared" si="2"/>
        <v>0</v>
      </c>
      <c r="N22" s="74">
        <v>0</v>
      </c>
      <c r="O22" s="84">
        <v>0</v>
      </c>
      <c r="P22" s="76">
        <f t="shared" si="3"/>
        <v>0</v>
      </c>
      <c r="Q22" s="74">
        <v>0</v>
      </c>
      <c r="R22" s="84">
        <v>0</v>
      </c>
      <c r="S22" s="76">
        <f t="shared" si="4"/>
        <v>0</v>
      </c>
    </row>
    <row r="23" spans="1:19" ht="18.75" customHeight="1" x14ac:dyDescent="0.2">
      <c r="A23" s="67"/>
      <c r="B23" s="78">
        <v>2800</v>
      </c>
      <c r="C23" s="79" t="s">
        <v>73</v>
      </c>
      <c r="D23" s="80"/>
      <c r="E23" s="81">
        <f t="shared" si="0"/>
        <v>0</v>
      </c>
      <c r="F23" s="82">
        <f t="shared" si="0"/>
        <v>0</v>
      </c>
      <c r="G23" s="83">
        <f t="shared" si="0"/>
        <v>0</v>
      </c>
      <c r="H23" s="74">
        <v>0</v>
      </c>
      <c r="I23" s="84">
        <v>0</v>
      </c>
      <c r="J23" s="76">
        <f t="shared" si="1"/>
        <v>0</v>
      </c>
      <c r="K23" s="74">
        <v>0</v>
      </c>
      <c r="L23" s="84">
        <v>0</v>
      </c>
      <c r="M23" s="76">
        <f t="shared" si="2"/>
        <v>0</v>
      </c>
      <c r="N23" s="74">
        <v>0</v>
      </c>
      <c r="O23" s="84">
        <v>0</v>
      </c>
      <c r="P23" s="76">
        <f t="shared" si="3"/>
        <v>0</v>
      </c>
      <c r="Q23" s="74">
        <v>0</v>
      </c>
      <c r="R23" s="84">
        <v>0</v>
      </c>
      <c r="S23" s="76">
        <f t="shared" si="4"/>
        <v>0</v>
      </c>
    </row>
    <row r="24" spans="1:19" ht="18.75" customHeight="1" x14ac:dyDescent="0.2">
      <c r="A24" s="67"/>
      <c r="B24" s="78">
        <v>3110</v>
      </c>
      <c r="C24" s="79" t="s">
        <v>74</v>
      </c>
      <c r="D24" s="80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84">
        <v>0</v>
      </c>
      <c r="J24" s="76">
        <f t="shared" si="1"/>
        <v>0</v>
      </c>
      <c r="K24" s="74">
        <v>0</v>
      </c>
      <c r="L24" s="84">
        <v>0</v>
      </c>
      <c r="M24" s="76">
        <f t="shared" si="2"/>
        <v>0</v>
      </c>
      <c r="N24" s="74">
        <v>0</v>
      </c>
      <c r="O24" s="84">
        <v>0</v>
      </c>
      <c r="P24" s="76">
        <f t="shared" si="3"/>
        <v>0</v>
      </c>
      <c r="Q24" s="74">
        <v>0</v>
      </c>
      <c r="R24" s="84">
        <v>0</v>
      </c>
      <c r="S24" s="76">
        <f t="shared" si="4"/>
        <v>0</v>
      </c>
    </row>
    <row r="25" spans="1:19" ht="18.75" customHeight="1" x14ac:dyDescent="0.2">
      <c r="A25" s="67"/>
      <c r="B25" s="88">
        <v>3132</v>
      </c>
      <c r="C25" s="89" t="s">
        <v>75</v>
      </c>
      <c r="D25" s="90"/>
      <c r="E25" s="81">
        <f t="shared" ref="E25:G26" si="5">H25+K25+N25+Q25</f>
        <v>0</v>
      </c>
      <c r="F25" s="82">
        <f t="shared" si="5"/>
        <v>0</v>
      </c>
      <c r="G25" s="83">
        <f t="shared" si="5"/>
        <v>0</v>
      </c>
      <c r="H25" s="74">
        <v>0</v>
      </c>
      <c r="I25" s="84">
        <v>0</v>
      </c>
      <c r="J25" s="76">
        <f t="shared" si="1"/>
        <v>0</v>
      </c>
      <c r="K25" s="74">
        <v>0</v>
      </c>
      <c r="L25" s="84">
        <v>0</v>
      </c>
      <c r="M25" s="76">
        <f t="shared" si="2"/>
        <v>0</v>
      </c>
      <c r="N25" s="74">
        <v>0</v>
      </c>
      <c r="O25" s="84">
        <v>0</v>
      </c>
      <c r="P25" s="76">
        <f t="shared" si="3"/>
        <v>0</v>
      </c>
      <c r="Q25" s="74">
        <v>0</v>
      </c>
      <c r="R25" s="84">
        <v>0</v>
      </c>
      <c r="S25" s="76">
        <f t="shared" si="4"/>
        <v>0</v>
      </c>
    </row>
    <row r="26" spans="1:19" ht="18.75" customHeight="1" thickBot="1" x14ac:dyDescent="0.25">
      <c r="A26" s="67"/>
      <c r="B26" s="88">
        <v>3142</v>
      </c>
      <c r="C26" s="91" t="s">
        <v>76</v>
      </c>
      <c r="D26" s="91"/>
      <c r="E26" s="92">
        <f t="shared" si="5"/>
        <v>0</v>
      </c>
      <c r="F26" s="93">
        <f t="shared" si="5"/>
        <v>0</v>
      </c>
      <c r="G26" s="94">
        <f t="shared" si="5"/>
        <v>0</v>
      </c>
      <c r="H26" s="95">
        <v>0</v>
      </c>
      <c r="I26" s="84">
        <v>0</v>
      </c>
      <c r="J26" s="96">
        <f>H26-I26</f>
        <v>0</v>
      </c>
      <c r="K26" s="95">
        <v>0</v>
      </c>
      <c r="L26" s="84">
        <v>0</v>
      </c>
      <c r="M26" s="96">
        <f>K26-L26</f>
        <v>0</v>
      </c>
      <c r="N26" s="95">
        <v>0</v>
      </c>
      <c r="O26" s="84">
        <v>0</v>
      </c>
      <c r="P26" s="96">
        <f>N26-O26</f>
        <v>0</v>
      </c>
      <c r="Q26" s="95">
        <v>0</v>
      </c>
      <c r="R26" s="84">
        <v>0</v>
      </c>
      <c r="S26" s="96">
        <f>Q26-R26</f>
        <v>0</v>
      </c>
    </row>
    <row r="27" spans="1:19" ht="18.75" customHeight="1" thickBot="1" x14ac:dyDescent="0.25">
      <c r="A27" s="97" t="s">
        <v>77</v>
      </c>
      <c r="B27" s="98"/>
      <c r="C27" s="99"/>
      <c r="D27" s="98"/>
      <c r="E27" s="100">
        <f t="shared" ref="E27:Q27" si="6">SUM(E9:E26)</f>
        <v>5543930</v>
      </c>
      <c r="F27" s="101">
        <f>SUM(F9:F26)</f>
        <v>2796892.3400000003</v>
      </c>
      <c r="G27" s="102">
        <f t="shared" si="6"/>
        <v>2747037.6599999997</v>
      </c>
      <c r="H27" s="100">
        <f t="shared" si="6"/>
        <v>5542930</v>
      </c>
      <c r="I27" s="103">
        <f>SUM(I9:I26)</f>
        <v>2795892.3400000003</v>
      </c>
      <c r="J27" s="104">
        <f t="shared" si="6"/>
        <v>2747037.6599999997</v>
      </c>
      <c r="K27" s="100">
        <f t="shared" si="6"/>
        <v>0</v>
      </c>
      <c r="L27" s="101">
        <f>SUM(L9:L26)</f>
        <v>0</v>
      </c>
      <c r="M27" s="104">
        <f>SUM(M9:M26)</f>
        <v>0</v>
      </c>
      <c r="N27" s="100">
        <f t="shared" si="6"/>
        <v>1000</v>
      </c>
      <c r="O27" s="101">
        <f>SUM(O9:O26)</f>
        <v>1000</v>
      </c>
      <c r="P27" s="104">
        <f>SUM(P9:P26)</f>
        <v>0</v>
      </c>
      <c r="Q27" s="100">
        <f t="shared" si="6"/>
        <v>0</v>
      </c>
      <c r="R27" s="101">
        <f>SUM(R9:R26)</f>
        <v>0</v>
      </c>
      <c r="S27" s="104">
        <f>SUM(S9:S26)</f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2B12-3D0B-4430-9DD3-AE8B5C652F76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6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43996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43996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11294+11953</f>
        <v>23247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4119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4119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4119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8</v>
      </c>
      <c r="C17" s="12"/>
      <c r="D17" s="13">
        <f>C18</f>
        <v>12662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12662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695+930</f>
        <v>1625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3327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7710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12</v>
      </c>
      <c r="C30" s="12"/>
      <c r="D30" s="13">
        <f>1780</f>
        <v>1780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13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14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15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16</v>
      </c>
      <c r="C55" s="12"/>
      <c r="D55" s="13">
        <f>C56</f>
        <v>2188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2188</v>
      </c>
      <c r="D56" s="17"/>
      <c r="E56" s="18">
        <f>D55-C56</f>
        <v>0</v>
      </c>
    </row>
    <row r="57" spans="1:15" collapsed="1" x14ac:dyDescent="0.3">
      <c r="A57" s="11"/>
      <c r="B57" s="20" t="s">
        <v>17</v>
      </c>
      <c r="C57" s="17">
        <v>850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18</v>
      </c>
      <c r="C58" s="17">
        <v>638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19</v>
      </c>
      <c r="C59" s="17">
        <v>700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20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20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20</v>
      </c>
    </row>
    <row r="87" spans="1:15" ht="39.75" customHeight="1" x14ac:dyDescent="0.3">
      <c r="A87" s="5">
        <v>2240</v>
      </c>
      <c r="B87" s="6" t="s">
        <v>21</v>
      </c>
      <c r="C87" s="6"/>
      <c r="D87" s="7">
        <f>Ц.Б.!I14</f>
        <v>171416.28000000003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171416.28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22</v>
      </c>
      <c r="C89" s="12"/>
      <c r="D89" s="13"/>
    </row>
    <row r="90" spans="1:15" hidden="1" x14ac:dyDescent="0.3">
      <c r="A90" s="14">
        <v>2240.1999999999998</v>
      </c>
      <c r="B90" s="26" t="s">
        <v>23</v>
      </c>
      <c r="C90" s="27"/>
      <c r="D90" s="13"/>
    </row>
    <row r="91" spans="1:15" hidden="1" x14ac:dyDescent="0.3">
      <c r="A91" s="14">
        <v>2240.3000000000002</v>
      </c>
      <c r="B91" s="26" t="s">
        <v>24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x14ac:dyDescent="0.3">
      <c r="A98" s="14">
        <v>2240.4</v>
      </c>
      <c r="B98" s="26" t="s">
        <v>25</v>
      </c>
      <c r="C98" s="27"/>
      <c r="D98" s="13">
        <v>1.2</v>
      </c>
    </row>
    <row r="99" spans="1:5" x14ac:dyDescent="0.3">
      <c r="A99" s="14">
        <v>2240.5</v>
      </c>
      <c r="B99" s="26" t="s">
        <v>26</v>
      </c>
      <c r="C99" s="27"/>
      <c r="D99" s="13">
        <f>C100</f>
        <v>1200</v>
      </c>
    </row>
    <row r="100" spans="1:5" hidden="1" outlineLevel="1" x14ac:dyDescent="0.3">
      <c r="A100" s="14"/>
      <c r="B100" s="15"/>
      <c r="C100" s="16">
        <f>SUM(C101:C109)</f>
        <v>1200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27</v>
      </c>
      <c r="C101" s="17">
        <v>1200</v>
      </c>
      <c r="D101" s="17"/>
    </row>
    <row r="102" spans="1:5" ht="17.25" hidden="1" customHeight="1" x14ac:dyDescent="0.3">
      <c r="A102" s="14"/>
      <c r="B102" s="19"/>
      <c r="C102" s="17"/>
      <c r="D102" s="17"/>
    </row>
    <row r="103" spans="1:5" ht="17.25" hidden="1" customHeight="1" x14ac:dyDescent="0.3">
      <c r="A103" s="14"/>
      <c r="B103" s="19"/>
      <c r="C103" s="17"/>
      <c r="D103" s="17"/>
    </row>
    <row r="104" spans="1:5" hidden="1" x14ac:dyDescent="0.3">
      <c r="A104" s="14"/>
      <c r="B104" s="20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x14ac:dyDescent="0.3">
      <c r="A110" s="14"/>
      <c r="B110" s="26" t="s">
        <v>28</v>
      </c>
      <c r="C110" s="27"/>
      <c r="D110" s="13">
        <f>977.77+242.4+121.2+121.2+121.2</f>
        <v>1583.7700000000002</v>
      </c>
    </row>
    <row r="111" spans="1:5" hidden="1" x14ac:dyDescent="0.3">
      <c r="A111" s="14">
        <v>2240.6999999999998</v>
      </c>
      <c r="B111" s="26" t="s">
        <v>29</v>
      </c>
      <c r="C111" s="27"/>
      <c r="D111" s="13"/>
    </row>
    <row r="112" spans="1:5" hidden="1" x14ac:dyDescent="0.3">
      <c r="A112" s="14">
        <v>2240.8000000000002</v>
      </c>
      <c r="B112" s="26" t="s">
        <v>30</v>
      </c>
      <c r="C112" s="27"/>
      <c r="D112" s="13"/>
    </row>
    <row r="113" spans="1:5" hidden="1" x14ac:dyDescent="0.3">
      <c r="A113" s="14">
        <v>2240.9</v>
      </c>
      <c r="B113" s="26" t="s">
        <v>31</v>
      </c>
      <c r="C113" s="27"/>
      <c r="D113" s="13"/>
    </row>
    <row r="114" spans="1:5" hidden="1" x14ac:dyDescent="0.3">
      <c r="A114" s="14">
        <v>2241.1</v>
      </c>
      <c r="B114" s="26" t="s">
        <v>32</v>
      </c>
      <c r="C114" s="27"/>
      <c r="D114" s="13"/>
    </row>
    <row r="115" spans="1:5" hidden="1" x14ac:dyDescent="0.3">
      <c r="A115" s="14">
        <v>2241.1999999999998</v>
      </c>
      <c r="B115" s="26" t="s">
        <v>33</v>
      </c>
      <c r="C115" s="27"/>
      <c r="D115" s="13"/>
    </row>
    <row r="116" spans="1:5" x14ac:dyDescent="0.3">
      <c r="A116" s="14">
        <v>2241.3000000000002</v>
      </c>
      <c r="B116" s="26" t="s">
        <v>34</v>
      </c>
      <c r="C116" s="27"/>
      <c r="D116" s="13">
        <f>3008.9+4240.42+4253.64+4257.64+4310.51+4308.46</f>
        <v>24379.57</v>
      </c>
    </row>
    <row r="117" spans="1:5" hidden="1" x14ac:dyDescent="0.3">
      <c r="A117" s="14">
        <v>2241.4</v>
      </c>
      <c r="B117" s="26" t="s">
        <v>35</v>
      </c>
      <c r="C117" s="27"/>
      <c r="D117" s="13"/>
    </row>
    <row r="118" spans="1:5" hidden="1" x14ac:dyDescent="0.3">
      <c r="A118" s="14">
        <v>2241.5</v>
      </c>
      <c r="B118" s="26" t="s">
        <v>36</v>
      </c>
      <c r="C118" s="27"/>
      <c r="D118" s="13"/>
    </row>
    <row r="119" spans="1:5" ht="38.25" hidden="1" customHeight="1" x14ac:dyDescent="0.3">
      <c r="A119" s="14">
        <v>2241.6</v>
      </c>
      <c r="B119" s="28" t="s">
        <v>37</v>
      </c>
      <c r="C119" s="27"/>
      <c r="D119" s="13"/>
    </row>
    <row r="120" spans="1:5" hidden="1" x14ac:dyDescent="0.3">
      <c r="A120" s="14">
        <v>2241.6999999999998</v>
      </c>
      <c r="B120" s="26" t="s">
        <v>38</v>
      </c>
      <c r="C120" s="27"/>
      <c r="D120" s="13"/>
    </row>
    <row r="121" spans="1:5" x14ac:dyDescent="0.3">
      <c r="A121" s="14">
        <v>2241.9</v>
      </c>
      <c r="B121" s="26" t="s">
        <v>39</v>
      </c>
      <c r="C121" s="27"/>
      <c r="D121" s="13">
        <f>C122</f>
        <v>144251.74</v>
      </c>
    </row>
    <row r="122" spans="1:5" hidden="1" outlineLevel="1" x14ac:dyDescent="0.3">
      <c r="A122" s="14"/>
      <c r="B122" s="15"/>
      <c r="C122" s="16">
        <f>SUM(C123:C142)</f>
        <v>144251.74</v>
      </c>
      <c r="D122" s="29"/>
      <c r="E122" s="18">
        <f>D121-C122</f>
        <v>0</v>
      </c>
    </row>
    <row r="123" spans="1:5" collapsed="1" x14ac:dyDescent="0.3">
      <c r="A123" s="14"/>
      <c r="B123" s="20" t="s">
        <v>40</v>
      </c>
      <c r="C123" s="17">
        <f>773.77+772.81+773.29+773.29+773.29+773.29</f>
        <v>4639.74</v>
      </c>
      <c r="D123" s="17"/>
    </row>
    <row r="124" spans="1:5" x14ac:dyDescent="0.3">
      <c r="A124" s="14"/>
      <c r="B124" s="20" t="s">
        <v>41</v>
      </c>
      <c r="C124" s="17">
        <f>2600+9252+250+9000+48000+600+2600</f>
        <v>72302</v>
      </c>
      <c r="D124" s="17"/>
    </row>
    <row r="125" spans="1:5" x14ac:dyDescent="0.3">
      <c r="A125" s="14"/>
      <c r="B125" s="20" t="s">
        <v>42</v>
      </c>
      <c r="C125" s="17">
        <f>130+65</f>
        <v>195</v>
      </c>
      <c r="D125" s="17"/>
    </row>
    <row r="126" spans="1:5" x14ac:dyDescent="0.3">
      <c r="A126" s="14"/>
      <c r="B126" s="20" t="s">
        <v>43</v>
      </c>
      <c r="C126" s="17">
        <f>1920+1940+1880+1940</f>
        <v>7680</v>
      </c>
      <c r="D126" s="17"/>
    </row>
    <row r="127" spans="1:5" x14ac:dyDescent="0.3">
      <c r="A127" s="14"/>
      <c r="B127" s="20" t="s">
        <v>44</v>
      </c>
      <c r="C127" s="30">
        <f>8000+4435</f>
        <v>12435</v>
      </c>
      <c r="D127" s="17"/>
    </row>
    <row r="128" spans="1:5" x14ac:dyDescent="0.3">
      <c r="A128" s="14"/>
      <c r="B128" s="20" t="s">
        <v>45</v>
      </c>
      <c r="C128" s="30">
        <v>47000</v>
      </c>
      <c r="D128" s="17"/>
    </row>
    <row r="129" spans="1:4" hidden="1" x14ac:dyDescent="0.3">
      <c r="A129" s="14"/>
      <c r="B129" s="20"/>
      <c r="C129" s="30"/>
      <c r="D129" s="17"/>
    </row>
    <row r="130" spans="1:4" hidden="1" x14ac:dyDescent="0.3">
      <c r="A130" s="14" t="s">
        <v>46</v>
      </c>
      <c r="B130" s="20"/>
      <c r="C130" s="30"/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1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2025-09-17T06:44:40Z</dcterms:created>
  <dcterms:modified xsi:type="dcterms:W3CDTF">2025-09-17T06:44:41Z</dcterms:modified>
</cp:coreProperties>
</file>