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A98A809A-F8F9-486F-A36D-1F62342D67C6}" xr6:coauthVersionLast="36" xr6:coauthVersionMax="36" xr10:uidLastSave="{00000000-0000-0000-0000-000000000000}"/>
  <bookViews>
    <workbookView xWindow="0" yWindow="0" windowWidth="28800" windowHeight="12225" xr2:uid="{B01C77CC-5AC1-42F9-BFDE-423566D69077}"/>
  </bookViews>
  <sheets>
    <sheet name="Ц.Б.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G22" i="3" s="1"/>
  <c r="F22" i="3"/>
  <c r="E22" i="3"/>
  <c r="S21" i="3"/>
  <c r="P21" i="3"/>
  <c r="M21" i="3"/>
  <c r="J21" i="3"/>
  <c r="G21" i="3" s="1"/>
  <c r="F21" i="3"/>
  <c r="E21" i="3"/>
  <c r="S20" i="3"/>
  <c r="P20" i="3"/>
  <c r="M20" i="3"/>
  <c r="J20" i="3"/>
  <c r="F20" i="3"/>
  <c r="E20" i="3"/>
  <c r="S19" i="3"/>
  <c r="P19" i="3"/>
  <c r="M19" i="3"/>
  <c r="J19" i="3"/>
  <c r="G19" i="3" s="1"/>
  <c r="F19" i="3"/>
  <c r="E19" i="3"/>
  <c r="S18" i="3"/>
  <c r="P18" i="3"/>
  <c r="G18" i="3" s="1"/>
  <c r="M18" i="3"/>
  <c r="J18" i="3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H15" i="3"/>
  <c r="J15" i="3" s="1"/>
  <c r="G15" i="3" s="1"/>
  <c r="F15" i="3"/>
  <c r="E15" i="3"/>
  <c r="S14" i="3"/>
  <c r="P14" i="3"/>
  <c r="M14" i="3"/>
  <c r="J14" i="3"/>
  <c r="G14" i="3" s="1"/>
  <c r="F14" i="3"/>
  <c r="E14" i="3"/>
  <c r="S13" i="3"/>
  <c r="P13" i="3"/>
  <c r="M13" i="3"/>
  <c r="H13" i="3"/>
  <c r="F13" i="3"/>
  <c r="S12" i="3"/>
  <c r="S26" i="3" s="1"/>
  <c r="P12" i="3"/>
  <c r="M12" i="3"/>
  <c r="J12" i="3"/>
  <c r="G12" i="3"/>
  <c r="F12" i="3"/>
  <c r="E12" i="3"/>
  <c r="S11" i="3"/>
  <c r="P11" i="3"/>
  <c r="M11" i="3"/>
  <c r="H11" i="3"/>
  <c r="J11" i="3" s="1"/>
  <c r="G11" i="3" s="1"/>
  <c r="F11" i="3"/>
  <c r="S10" i="3"/>
  <c r="P10" i="3"/>
  <c r="M10" i="3"/>
  <c r="J10" i="3"/>
  <c r="F10" i="3"/>
  <c r="E10" i="3"/>
  <c r="S9" i="3"/>
  <c r="P9" i="3"/>
  <c r="M9" i="3"/>
  <c r="J9" i="3"/>
  <c r="F9" i="3"/>
  <c r="E9" i="3"/>
  <c r="C133" i="2"/>
  <c r="C130" i="2"/>
  <c r="C127" i="2"/>
  <c r="C126" i="2"/>
  <c r="C125" i="2"/>
  <c r="C124" i="2"/>
  <c r="C123" i="2"/>
  <c r="C122" i="2" s="1"/>
  <c r="E122" i="2" s="1"/>
  <c r="C102" i="2"/>
  <c r="C101" i="2"/>
  <c r="C100" i="2" s="1"/>
  <c r="E100" i="2" s="1"/>
  <c r="C92" i="2"/>
  <c r="E92" i="2" s="1"/>
  <c r="D88" i="2"/>
  <c r="D144" i="2"/>
  <c r="D83" i="2"/>
  <c r="C59" i="2"/>
  <c r="C56" i="2"/>
  <c r="E56" i="2" s="1"/>
  <c r="C46" i="2"/>
  <c r="C45" i="2" s="1"/>
  <c r="E45" i="2" s="1"/>
  <c r="C32" i="2"/>
  <c r="E32" i="2" s="1"/>
  <c r="C18" i="2"/>
  <c r="E18" i="2" s="1"/>
  <c r="C8" i="2"/>
  <c r="E8" i="2" s="1"/>
  <c r="D5" i="2"/>
  <c r="E5" i="2"/>
  <c r="G16" i="3" l="1"/>
  <c r="G23" i="3"/>
  <c r="G25" i="3"/>
  <c r="P26" i="3"/>
  <c r="G10" i="3"/>
  <c r="E11" i="3"/>
  <c r="G20" i="3"/>
  <c r="M26" i="3"/>
  <c r="F26" i="3"/>
  <c r="G17" i="3"/>
  <c r="G24" i="3"/>
  <c r="E26" i="3"/>
  <c r="E13" i="3"/>
  <c r="J13" i="3"/>
  <c r="G13" i="3" s="1"/>
  <c r="H26" i="3"/>
  <c r="G9" i="3"/>
  <c r="E88" i="2"/>
  <c r="G26" i="3" l="1"/>
  <c r="J26" i="3"/>
</calcChain>
</file>

<file path=xl/sharedStrings.xml><?xml version="1.0" encoding="utf-8"?>
<sst xmlns="http://schemas.openxmlformats.org/spreadsheetml/2006/main" count="96" uniqueCount="82">
  <si>
    <t>Касові видатки 
Централізована бухгалтерія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</si>
  <si>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</si>
  <si>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</si>
  <si>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</si>
  <si>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</si>
  <si>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бланки мемор.орд. та інветиразац.картки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</si>
  <si>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</si>
  <si>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</si>
  <si>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</si>
  <si>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</si>
  <si>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</si>
  <si>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</si>
  <si>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</si>
  <si>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картрідж / 02,07.2021</t>
  </si>
  <si>
    <t>запчастини до компютера / 07.2021</t>
  </si>
  <si>
    <t>Ін.матеріали</t>
  </si>
  <si>
    <t>дзеркало / 01.2021</t>
  </si>
  <si>
    <t>жалюзі / 03.2021</t>
  </si>
  <si>
    <t>принтер БФП / 04,07.2021</t>
  </si>
  <si>
    <t>штамп / 08.2021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</si>
  <si>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</si>
  <si>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</si>
  <si>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</si>
  <si>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</si>
  <si>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</si>
  <si>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</si>
  <si>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поточ.рем. картріджа / 03,08,09.2021</t>
  </si>
  <si>
    <t>поточ.рем. БФП / 05,08.2021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</si>
  <si>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</si>
  <si>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</si>
  <si>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</si>
  <si>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</si>
  <si>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</si>
  <si>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</si>
  <si>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</si>
  <si>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</si>
  <si>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</si>
  <si>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</si>
  <si>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</si>
  <si>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</si>
  <si>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супр. прогр. заб. ЦІАТ / 01,04.2021</t>
  </si>
  <si>
    <t>розрах. спож. ел. ен. / 01,02,03,04,05,06,07,08,09.2021</t>
  </si>
  <si>
    <t>поштове відправлення / 02,03,04,07.2021</t>
  </si>
  <si>
    <t>супр.програмн.заб Репчак І.Б. / 03,04,06,08,09.2021</t>
  </si>
  <si>
    <t>запр.картр / 03,05,06,07,08,09.2021</t>
  </si>
  <si>
    <t xml:space="preserve"> утилізація елюмінісцентних ламп / 03.2021</t>
  </si>
  <si>
    <t>прошивка БФП / 04.2021</t>
  </si>
  <si>
    <t>тех. підтримка веб. рес. / 04,07.2021</t>
  </si>
  <si>
    <t>супр. прогр. заб. / 05.2021</t>
  </si>
  <si>
    <t>продовження ліцензії МЕДОК / 05.2021</t>
  </si>
  <si>
    <t>регенерація картр / 05,06,07,09.2021</t>
  </si>
  <si>
    <t>промивка труб водопроводу / 07.2021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</si>
  <si>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</si>
  <si>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</si>
  <si>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</si>
  <si>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</si>
  <si>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</si>
  <si>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</si>
  <si>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</si>
  <si>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</si>
  <si>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</si>
  <si>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</si>
  <si>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</si>
  <si>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</si>
  <si>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</si>
  <si>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Централізована бухгалтерія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</si>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</sst>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4" fontId="5" fillId="0" borderId="1" xfId="1" applyNumberFormat="1" applyFont="1" applyBorder="1" applyAlignment="1">
      <alignment horizontal="center" vertical="center"/>
    </xf>
    <xf numFmtId="4" fontId="3" fillId="0" borderId="4" xfId="1" applyNumberFormat="1" applyFont="1" applyBorder="1" applyAlignment="1">
      <alignment horizontal="center" vertical="center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8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1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center" wrapText="1"/>
    </xf>
    <xf numFmtId="1" fontId="8" fillId="0" borderId="22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12" fillId="0" borderId="24" xfId="1" applyFont="1" applyBorder="1" applyAlignment="1">
      <alignment horizontal="lef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Border="1" applyAlignment="1">
      <alignment horizontal="right" vertical="center" wrapText="1" indent="1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1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1" xfId="1" applyFont="1" applyBorder="1" applyAlignment="1">
      <alignment horizontal="left" vertical="center" wrapText="1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3" xfId="1" applyFont="1" applyBorder="1" applyAlignment="1">
      <alignment horizontal="lef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3" xfId="1" applyNumberFormat="1" applyFont="1" applyFill="1" applyBorder="1" applyAlignment="1" applyProtection="1">
      <alignment horizontal="right" vertical="center" wrapText="1" indent="1"/>
    </xf>
    <xf numFmtId="0" fontId="2" fillId="4" borderId="9" xfId="1" applyFont="1" applyFill="1" applyBorder="1" applyAlignment="1" applyProtection="1">
      <alignment horizontal="center" vertical="top" wrapText="1"/>
      <protection locked="0"/>
    </xf>
    <xf numFmtId="0" fontId="2" fillId="4" borderId="10" xfId="1" applyFont="1" applyFill="1" applyBorder="1" applyAlignment="1">
      <alignment horizontal="center" vertical="top" wrapText="1"/>
    </xf>
    <xf numFmtId="164" fontId="2" fillId="4" borderId="21" xfId="1" applyNumberFormat="1" applyFont="1" applyFill="1" applyBorder="1" applyAlignment="1">
      <alignment horizontal="right" vertical="center" wrapText="1" indent="1"/>
    </xf>
    <xf numFmtId="164" fontId="2" fillId="4" borderId="11" xfId="1" applyNumberFormat="1" applyFont="1" applyFill="1" applyBorder="1" applyAlignment="1">
      <alignment horizontal="right" vertical="center" wrapText="1" indent="1"/>
    </xf>
    <xf numFmtId="165" fontId="2" fillId="4" borderId="18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0" fontId="12" fillId="0" borderId="14" xfId="1" applyFont="1" applyBorder="1" applyAlignment="1">
      <alignment horizontal="left" vertical="top" wrapText="1" indent="1"/>
    </xf>
    <xf numFmtId="0" fontId="13" fillId="0" borderId="15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0" fontId="12" fillId="0" borderId="35" xfId="1" applyFont="1" applyBorder="1" applyAlignment="1">
      <alignment horizontal="left" vertical="top" wrapText="1" inden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0" fontId="6" fillId="0" borderId="23" xfId="1" applyFont="1" applyBorder="1" applyAlignment="1" applyProtection="1">
      <alignment horizontal="center" vertical="center" wrapText="1"/>
      <protection locked="0"/>
    </xf>
    <xf numFmtId="0" fontId="12" fillId="0" borderId="25" xfId="1" applyFont="1" applyBorder="1" applyAlignment="1">
      <alignment horizontal="left" vertical="top" wrapText="1" indent="1"/>
    </xf>
    <xf numFmtId="0" fontId="12" fillId="0" borderId="26" xfId="1" applyFont="1" applyBorder="1" applyAlignment="1">
      <alignment horizontal="left" vertical="top" wrapText="1" indent="1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5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0" fontId="10" fillId="0" borderId="6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164" fontId="2" fillId="4" borderId="10" xfId="1" applyNumberFormat="1" applyFont="1" applyFill="1" applyBorder="1" applyAlignment="1">
      <alignment horizontal="right" vertical="center" wrapText="1" indent="1"/>
    </xf>
  </cellXfs>
  <cellStyles count="2">
    <cellStyle name="Обычный" xfId="0" builtinId="0"/>
    <cellStyle name="Обычный 2" xfId="1" xr:uid="{0AEEE1CA-12F8-4942-9FB1-9C35C950F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2416-AFC4-492E-A430-FB9CD9467A42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R34" sqref="R34"/>
    </sheetView>
  </sheetViews>
  <sheetFormatPr defaultRowHeight="15.75" x14ac:dyDescent="0.25"/>
  <cols>
    <col min="1" max="1" width="11" style="64" customWidth="1"/>
    <col min="2" max="2" width="8.28515625" style="65" customWidth="1"/>
    <col min="3" max="3" width="16" style="63" customWidth="1"/>
    <col min="4" max="4" width="33.28515625" style="47" customWidth="1"/>
    <col min="5" max="5" width="21.85546875" style="47" customWidth="1"/>
    <col min="6" max="6" width="23" style="63" customWidth="1"/>
    <col min="7" max="7" width="22.28515625" style="63" customWidth="1"/>
    <col min="8" max="8" width="21.7109375" style="63" customWidth="1"/>
    <col min="9" max="9" width="20.42578125" style="63" customWidth="1"/>
    <col min="10" max="10" width="23" style="63" customWidth="1"/>
    <col min="11" max="11" width="19.85546875" style="47" customWidth="1"/>
    <col min="12" max="13" width="18.5703125" style="63" customWidth="1"/>
    <col min="14" max="14" width="21" style="63" hidden="1" customWidth="1"/>
    <col min="15" max="15" width="23.5703125" style="63" hidden="1" customWidth="1"/>
    <col min="16" max="16" width="21" style="63" hidden="1" customWidth="1"/>
    <col min="17" max="17" width="19.42578125" style="47" customWidth="1"/>
    <col min="18" max="19" width="19.42578125" style="63" customWidth="1"/>
    <col min="20" max="21" width="18.140625" style="63" customWidth="1"/>
    <col min="22" max="22" width="14.28515625" style="47" customWidth="1"/>
    <col min="23" max="25" width="18.140625" style="63" customWidth="1"/>
    <col min="26" max="27" width="14.28515625" style="47" customWidth="1"/>
    <col min="28" max="16384" width="9.140625" style="47"/>
  </cols>
  <sheetData>
    <row r="1" spans="1:26" s="23" customFormat="1" ht="7.5" customHeight="1" x14ac:dyDescent="0.3">
      <c r="B1" s="24"/>
      <c r="C1" s="25"/>
      <c r="D1" s="25"/>
      <c r="E1" s="25"/>
      <c r="F1" s="25"/>
      <c r="G1" s="25"/>
      <c r="H1" s="25"/>
      <c r="I1" s="26"/>
      <c r="J1" s="26"/>
      <c r="L1" s="25"/>
      <c r="M1" s="25"/>
      <c r="N1" s="25"/>
      <c r="O1" s="26"/>
      <c r="P1" s="26"/>
      <c r="R1" s="25"/>
      <c r="S1" s="25"/>
      <c r="T1" s="25"/>
      <c r="U1" s="26"/>
      <c r="W1" s="25"/>
      <c r="X1" s="25"/>
      <c r="Y1" s="26"/>
    </row>
    <row r="2" spans="1:26" s="23" customFormat="1" ht="6.75" customHeight="1" x14ac:dyDescent="0.25">
      <c r="B2" s="77" t="s">
        <v>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6" s="23" customFormat="1" ht="40.5" customHeight="1" x14ac:dyDescent="0.25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26" s="23" customFormat="1" ht="22.5" customHeight="1" x14ac:dyDescent="0.3">
      <c r="B4" s="78" t="s">
        <v>53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26" s="23" customFormat="1" ht="2.2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N5" s="27"/>
      <c r="O5" s="27"/>
      <c r="P5" s="27"/>
      <c r="Q5" s="27"/>
      <c r="T5" s="27"/>
      <c r="U5" s="27"/>
      <c r="V5" s="27"/>
      <c r="X5" s="27"/>
      <c r="Y5" s="27"/>
      <c r="Z5" s="27"/>
    </row>
    <row r="6" spans="1:26" s="23" customFormat="1" ht="40.5" customHeight="1" thickBot="1" x14ac:dyDescent="0.3">
      <c r="A6" s="79" t="s">
        <v>54</v>
      </c>
      <c r="B6" s="81" t="s">
        <v>55</v>
      </c>
      <c r="C6" s="83" t="s">
        <v>56</v>
      </c>
      <c r="D6" s="84"/>
      <c r="E6" s="87" t="s">
        <v>57</v>
      </c>
      <c r="F6" s="88"/>
      <c r="G6" s="89"/>
      <c r="H6" s="87" t="s">
        <v>58</v>
      </c>
      <c r="I6" s="88"/>
      <c r="J6" s="89"/>
      <c r="K6" s="90" t="s">
        <v>59</v>
      </c>
      <c r="L6" s="91"/>
      <c r="M6" s="89"/>
      <c r="N6" s="90" t="s">
        <v>60</v>
      </c>
      <c r="O6" s="91"/>
      <c r="P6" s="92"/>
      <c r="Q6" s="90" t="s">
        <v>61</v>
      </c>
      <c r="R6" s="91"/>
      <c r="S6" s="89"/>
    </row>
    <row r="7" spans="1:26" s="23" customFormat="1" ht="53.25" customHeight="1" thickBot="1" x14ac:dyDescent="0.3">
      <c r="A7" s="80"/>
      <c r="B7" s="82"/>
      <c r="C7" s="85"/>
      <c r="D7" s="86"/>
      <c r="E7" s="28" t="s">
        <v>62</v>
      </c>
      <c r="F7" s="29" t="s">
        <v>63</v>
      </c>
      <c r="G7" s="29" t="s">
        <v>64</v>
      </c>
      <c r="H7" s="28" t="s">
        <v>62</v>
      </c>
      <c r="I7" s="29" t="s">
        <v>63</v>
      </c>
      <c r="J7" s="29" t="s">
        <v>64</v>
      </c>
      <c r="K7" s="28" t="s">
        <v>62</v>
      </c>
      <c r="L7" s="29" t="s">
        <v>63</v>
      </c>
      <c r="M7" s="29" t="s">
        <v>64</v>
      </c>
      <c r="N7" s="28" t="s">
        <v>62</v>
      </c>
      <c r="O7" s="29" t="s">
        <v>63</v>
      </c>
      <c r="P7" s="29" t="s">
        <v>64</v>
      </c>
      <c r="Q7" s="28" t="s">
        <v>62</v>
      </c>
      <c r="R7" s="29" t="s">
        <v>63</v>
      </c>
      <c r="S7" s="29" t="s">
        <v>64</v>
      </c>
    </row>
    <row r="8" spans="1:26" s="38" customFormat="1" ht="15" thickBot="1" x14ac:dyDescent="0.25">
      <c r="A8" s="30">
        <v>1</v>
      </c>
      <c r="B8" s="31">
        <v>2</v>
      </c>
      <c r="C8" s="72">
        <v>3</v>
      </c>
      <c r="D8" s="73"/>
      <c r="E8" s="32">
        <v>4</v>
      </c>
      <c r="F8" s="33">
        <v>5</v>
      </c>
      <c r="G8" s="33">
        <v>6</v>
      </c>
      <c r="H8" s="34">
        <v>7</v>
      </c>
      <c r="I8" s="35">
        <v>8</v>
      </c>
      <c r="J8" s="36">
        <v>9</v>
      </c>
      <c r="K8" s="34">
        <v>10</v>
      </c>
      <c r="L8" s="33">
        <v>11</v>
      </c>
      <c r="M8" s="33">
        <v>12</v>
      </c>
      <c r="N8" s="35">
        <v>13</v>
      </c>
      <c r="O8" s="37">
        <v>14</v>
      </c>
      <c r="P8" s="37">
        <v>15</v>
      </c>
      <c r="Q8" s="35">
        <v>16</v>
      </c>
      <c r="R8" s="37">
        <v>17</v>
      </c>
      <c r="S8" s="37">
        <v>18</v>
      </c>
    </row>
    <row r="9" spans="1:26" ht="18.75" customHeight="1" x14ac:dyDescent="0.2">
      <c r="A9" s="74" t="s">
        <v>65</v>
      </c>
      <c r="B9" s="39">
        <v>2111</v>
      </c>
      <c r="C9" s="75" t="s">
        <v>66</v>
      </c>
      <c r="D9" s="76"/>
      <c r="E9" s="40">
        <f t="shared" ref="E9:G24" si="0">H9+K9+N9+Q9</f>
        <v>3199820</v>
      </c>
      <c r="F9" s="41">
        <f t="shared" si="0"/>
        <v>2388926.44</v>
      </c>
      <c r="G9" s="41">
        <f t="shared" si="0"/>
        <v>810893.56</v>
      </c>
      <c r="H9" s="42">
        <v>3199820</v>
      </c>
      <c r="I9" s="43">
        <v>2388926.44</v>
      </c>
      <c r="J9" s="44">
        <f>H9-I9</f>
        <v>810893.56</v>
      </c>
      <c r="K9" s="42">
        <v>0</v>
      </c>
      <c r="L9" s="43">
        <v>0</v>
      </c>
      <c r="M9" s="44">
        <f>K9-L9</f>
        <v>0</v>
      </c>
      <c r="N9" s="45">
        <v>0</v>
      </c>
      <c r="O9" s="46">
        <v>0</v>
      </c>
      <c r="P9" s="44">
        <f>N9-O9</f>
        <v>0</v>
      </c>
      <c r="Q9" s="42">
        <v>0</v>
      </c>
      <c r="R9" s="43">
        <v>0</v>
      </c>
      <c r="S9" s="44">
        <f>Q9-R9</f>
        <v>0</v>
      </c>
      <c r="T9" s="47"/>
      <c r="U9" s="47"/>
      <c r="W9" s="47"/>
      <c r="X9" s="47"/>
      <c r="Y9" s="47"/>
    </row>
    <row r="10" spans="1:26" ht="18.75" customHeight="1" x14ac:dyDescent="0.2">
      <c r="A10" s="74"/>
      <c r="B10" s="48">
        <v>2120</v>
      </c>
      <c r="C10" s="66" t="s">
        <v>67</v>
      </c>
      <c r="D10" s="67"/>
      <c r="E10" s="49">
        <f t="shared" si="0"/>
        <v>703960</v>
      </c>
      <c r="F10" s="50">
        <f t="shared" si="0"/>
        <v>501831.21</v>
      </c>
      <c r="G10" s="50">
        <f t="shared" si="0"/>
        <v>202128.78999999998</v>
      </c>
      <c r="H10" s="51">
        <v>703960</v>
      </c>
      <c r="I10" s="52">
        <v>501831.21</v>
      </c>
      <c r="J10" s="44">
        <f>H10-I10</f>
        <v>202128.78999999998</v>
      </c>
      <c r="K10" s="51">
        <v>0</v>
      </c>
      <c r="L10" s="52">
        <v>0</v>
      </c>
      <c r="M10" s="44">
        <f>K10-L10</f>
        <v>0</v>
      </c>
      <c r="N10" s="45">
        <v>0</v>
      </c>
      <c r="O10" s="46">
        <v>0</v>
      </c>
      <c r="P10" s="44">
        <f>N10-O10</f>
        <v>0</v>
      </c>
      <c r="Q10" s="51">
        <v>0</v>
      </c>
      <c r="R10" s="52">
        <v>0</v>
      </c>
      <c r="S10" s="44">
        <f>Q10-R10</f>
        <v>0</v>
      </c>
      <c r="T10" s="47"/>
      <c r="U10" s="47"/>
      <c r="W10" s="47"/>
      <c r="X10" s="47"/>
      <c r="Y10" s="47"/>
    </row>
    <row r="11" spans="1:26" ht="18.75" customHeight="1" x14ac:dyDescent="0.2">
      <c r="A11" s="74"/>
      <c r="B11" s="48">
        <v>2210</v>
      </c>
      <c r="C11" s="66" t="s">
        <v>2</v>
      </c>
      <c r="D11" s="67"/>
      <c r="E11" s="49">
        <f t="shared" si="0"/>
        <v>104500</v>
      </c>
      <c r="F11" s="50">
        <f t="shared" si="0"/>
        <v>71888.28</v>
      </c>
      <c r="G11" s="50">
        <f t="shared" si="0"/>
        <v>32611.72</v>
      </c>
      <c r="H11" s="51">
        <f>89500+3000+12000</f>
        <v>104500</v>
      </c>
      <c r="I11" s="52">
        <v>71888.28</v>
      </c>
      <c r="J11" s="44">
        <f t="shared" ref="J11:J24" si="1">H11-I11</f>
        <v>32611.72</v>
      </c>
      <c r="K11" s="51">
        <v>0</v>
      </c>
      <c r="L11" s="52">
        <v>0</v>
      </c>
      <c r="M11" s="44">
        <f t="shared" ref="M11:M24" si="2">K11-L11</f>
        <v>0</v>
      </c>
      <c r="N11" s="45">
        <v>0</v>
      </c>
      <c r="O11" s="46">
        <v>0</v>
      </c>
      <c r="P11" s="44">
        <f t="shared" ref="P11:P24" si="3">N11-O11</f>
        <v>0</v>
      </c>
      <c r="Q11" s="51">
        <v>0</v>
      </c>
      <c r="R11" s="52">
        <v>0</v>
      </c>
      <c r="S11" s="44">
        <f t="shared" ref="S11:S24" si="4">Q11-R11</f>
        <v>0</v>
      </c>
      <c r="T11" s="47"/>
      <c r="U11" s="47"/>
      <c r="W11" s="47"/>
      <c r="X11" s="47"/>
      <c r="Y11" s="47"/>
    </row>
    <row r="12" spans="1:26" ht="18.75" customHeight="1" x14ac:dyDescent="0.2">
      <c r="A12" s="74"/>
      <c r="B12" s="48">
        <v>2230</v>
      </c>
      <c r="C12" s="66" t="s">
        <v>68</v>
      </c>
      <c r="D12" s="67"/>
      <c r="E12" s="49">
        <f t="shared" si="0"/>
        <v>0</v>
      </c>
      <c r="F12" s="50">
        <f t="shared" si="0"/>
        <v>0</v>
      </c>
      <c r="G12" s="50">
        <f t="shared" si="0"/>
        <v>0</v>
      </c>
      <c r="H12" s="51">
        <v>0</v>
      </c>
      <c r="I12" s="52">
        <v>0</v>
      </c>
      <c r="J12" s="44">
        <f t="shared" si="1"/>
        <v>0</v>
      </c>
      <c r="K12" s="51">
        <v>0</v>
      </c>
      <c r="L12" s="52">
        <v>0</v>
      </c>
      <c r="M12" s="44">
        <f t="shared" si="2"/>
        <v>0</v>
      </c>
      <c r="N12" s="45">
        <v>0</v>
      </c>
      <c r="O12" s="46">
        <v>0</v>
      </c>
      <c r="P12" s="44">
        <f t="shared" si="3"/>
        <v>0</v>
      </c>
      <c r="Q12" s="51">
        <v>0</v>
      </c>
      <c r="R12" s="52">
        <v>0</v>
      </c>
      <c r="S12" s="44">
        <f t="shared" si="4"/>
        <v>0</v>
      </c>
      <c r="T12" s="47"/>
      <c r="U12" s="47"/>
      <c r="W12" s="47"/>
      <c r="X12" s="47"/>
      <c r="Y12" s="47"/>
    </row>
    <row r="13" spans="1:26" ht="18.75" customHeight="1" x14ac:dyDescent="0.2">
      <c r="A13" s="74"/>
      <c r="B13" s="48">
        <v>2240</v>
      </c>
      <c r="C13" s="66" t="s">
        <v>20</v>
      </c>
      <c r="D13" s="67"/>
      <c r="E13" s="49">
        <f t="shared" si="0"/>
        <v>59100</v>
      </c>
      <c r="F13" s="50">
        <f t="shared" si="0"/>
        <v>46247.720000000008</v>
      </c>
      <c r="G13" s="50">
        <f t="shared" si="0"/>
        <v>12852.279999999993</v>
      </c>
      <c r="H13" s="51">
        <f>60700-2100</f>
        <v>58600</v>
      </c>
      <c r="I13" s="52">
        <v>45814.710000000006</v>
      </c>
      <c r="J13" s="44">
        <f t="shared" si="1"/>
        <v>12785.289999999994</v>
      </c>
      <c r="K13" s="51">
        <v>500</v>
      </c>
      <c r="L13" s="52">
        <v>433.01</v>
      </c>
      <c r="M13" s="44">
        <f t="shared" si="2"/>
        <v>66.990000000000009</v>
      </c>
      <c r="N13" s="45">
        <v>0</v>
      </c>
      <c r="O13" s="46">
        <v>0</v>
      </c>
      <c r="P13" s="44">
        <f t="shared" si="3"/>
        <v>0</v>
      </c>
      <c r="Q13" s="51">
        <v>0</v>
      </c>
      <c r="R13" s="52">
        <v>0</v>
      </c>
      <c r="S13" s="44">
        <f t="shared" si="4"/>
        <v>0</v>
      </c>
      <c r="T13" s="47"/>
      <c r="U13" s="47"/>
      <c r="W13" s="47"/>
      <c r="X13" s="47"/>
      <c r="Y13" s="47"/>
    </row>
    <row r="14" spans="1:26" ht="18.75" customHeight="1" x14ac:dyDescent="0.2">
      <c r="A14" s="74"/>
      <c r="B14" s="48">
        <v>2250</v>
      </c>
      <c r="C14" s="66" t="s">
        <v>69</v>
      </c>
      <c r="D14" s="67"/>
      <c r="E14" s="49">
        <f t="shared" si="0"/>
        <v>3000</v>
      </c>
      <c r="F14" s="50">
        <f t="shared" si="0"/>
        <v>250.2</v>
      </c>
      <c r="G14" s="50">
        <f t="shared" si="0"/>
        <v>2749.8</v>
      </c>
      <c r="H14" s="51">
        <v>3000</v>
      </c>
      <c r="I14" s="52">
        <v>250.2</v>
      </c>
      <c r="J14" s="44">
        <f t="shared" si="1"/>
        <v>2749.8</v>
      </c>
      <c r="K14" s="51">
        <v>0</v>
      </c>
      <c r="L14" s="52">
        <v>0</v>
      </c>
      <c r="M14" s="44">
        <f t="shared" si="2"/>
        <v>0</v>
      </c>
      <c r="N14" s="45">
        <v>0</v>
      </c>
      <c r="O14" s="46">
        <v>0</v>
      </c>
      <c r="P14" s="44">
        <f t="shared" si="3"/>
        <v>0</v>
      </c>
      <c r="Q14" s="51">
        <v>0</v>
      </c>
      <c r="R14" s="52">
        <v>0</v>
      </c>
      <c r="S14" s="44">
        <f t="shared" si="4"/>
        <v>0</v>
      </c>
      <c r="T14" s="47"/>
      <c r="U14" s="47"/>
      <c r="W14" s="47"/>
      <c r="X14" s="47"/>
      <c r="Y14" s="47"/>
    </row>
    <row r="15" spans="1:26" ht="18.75" customHeight="1" x14ac:dyDescent="0.2">
      <c r="A15" s="74"/>
      <c r="B15" s="48">
        <v>2271</v>
      </c>
      <c r="C15" s="66" t="s">
        <v>70</v>
      </c>
      <c r="D15" s="67"/>
      <c r="E15" s="49">
        <f t="shared" si="0"/>
        <v>71700</v>
      </c>
      <c r="F15" s="50">
        <f t="shared" si="0"/>
        <v>38319</v>
      </c>
      <c r="G15" s="50">
        <f t="shared" si="0"/>
        <v>33381</v>
      </c>
      <c r="H15" s="51">
        <f>56700+15000</f>
        <v>71700</v>
      </c>
      <c r="I15" s="52">
        <v>38319</v>
      </c>
      <c r="J15" s="44">
        <f t="shared" si="1"/>
        <v>33381</v>
      </c>
      <c r="K15" s="51">
        <v>0</v>
      </c>
      <c r="L15" s="52">
        <v>0</v>
      </c>
      <c r="M15" s="44">
        <f t="shared" si="2"/>
        <v>0</v>
      </c>
      <c r="N15" s="45">
        <v>0</v>
      </c>
      <c r="O15" s="46">
        <v>0</v>
      </c>
      <c r="P15" s="44">
        <f t="shared" si="3"/>
        <v>0</v>
      </c>
      <c r="Q15" s="51">
        <v>0</v>
      </c>
      <c r="R15" s="52">
        <v>0</v>
      </c>
      <c r="S15" s="44">
        <f t="shared" si="4"/>
        <v>0</v>
      </c>
      <c r="T15" s="47"/>
      <c r="U15" s="47"/>
      <c r="W15" s="47"/>
      <c r="X15" s="47"/>
      <c r="Y15" s="47"/>
    </row>
    <row r="16" spans="1:26" ht="18.75" customHeight="1" x14ac:dyDescent="0.2">
      <c r="A16" s="74"/>
      <c r="B16" s="48">
        <v>2272</v>
      </c>
      <c r="C16" s="66" t="s">
        <v>71</v>
      </c>
      <c r="D16" s="67"/>
      <c r="E16" s="49">
        <f t="shared" si="0"/>
        <v>6120</v>
      </c>
      <c r="F16" s="50">
        <f t="shared" si="0"/>
        <v>2104.7799999999997</v>
      </c>
      <c r="G16" s="50">
        <f t="shared" si="0"/>
        <v>4015.2200000000003</v>
      </c>
      <c r="H16" s="51">
        <v>6120</v>
      </c>
      <c r="I16" s="52">
        <v>2104.7799999999997</v>
      </c>
      <c r="J16" s="44">
        <f t="shared" si="1"/>
        <v>4015.2200000000003</v>
      </c>
      <c r="K16" s="51">
        <v>0</v>
      </c>
      <c r="L16" s="52">
        <v>0</v>
      </c>
      <c r="M16" s="44">
        <f t="shared" si="2"/>
        <v>0</v>
      </c>
      <c r="N16" s="45">
        <v>0</v>
      </c>
      <c r="O16" s="46">
        <v>0</v>
      </c>
      <c r="P16" s="44">
        <f t="shared" si="3"/>
        <v>0</v>
      </c>
      <c r="Q16" s="51">
        <v>0</v>
      </c>
      <c r="R16" s="52">
        <v>0</v>
      </c>
      <c r="S16" s="44">
        <f t="shared" si="4"/>
        <v>0</v>
      </c>
      <c r="T16" s="47"/>
      <c r="U16" s="47"/>
      <c r="W16" s="47"/>
      <c r="X16" s="47"/>
      <c r="Y16" s="47"/>
    </row>
    <row r="17" spans="1:25" ht="18.75" customHeight="1" x14ac:dyDescent="0.2">
      <c r="A17" s="74"/>
      <c r="B17" s="48">
        <v>2273</v>
      </c>
      <c r="C17" s="66" t="s">
        <v>72</v>
      </c>
      <c r="D17" s="67"/>
      <c r="E17" s="49">
        <f t="shared" si="0"/>
        <v>20930</v>
      </c>
      <c r="F17" s="50">
        <f t="shared" si="0"/>
        <v>15612.910000000002</v>
      </c>
      <c r="G17" s="50">
        <f t="shared" si="0"/>
        <v>5317.0899999999983</v>
      </c>
      <c r="H17" s="51">
        <v>20930</v>
      </c>
      <c r="I17" s="52">
        <v>15612.910000000002</v>
      </c>
      <c r="J17" s="44">
        <f t="shared" si="1"/>
        <v>5317.0899999999983</v>
      </c>
      <c r="K17" s="51">
        <v>0</v>
      </c>
      <c r="L17" s="52">
        <v>0</v>
      </c>
      <c r="M17" s="44">
        <f t="shared" si="2"/>
        <v>0</v>
      </c>
      <c r="N17" s="45">
        <v>0</v>
      </c>
      <c r="O17" s="46">
        <v>0</v>
      </c>
      <c r="P17" s="44">
        <f t="shared" si="3"/>
        <v>0</v>
      </c>
      <c r="Q17" s="51">
        <v>0</v>
      </c>
      <c r="R17" s="52">
        <v>0</v>
      </c>
      <c r="S17" s="44">
        <f t="shared" si="4"/>
        <v>0</v>
      </c>
      <c r="T17" s="47"/>
      <c r="U17" s="47"/>
      <c r="W17" s="47"/>
      <c r="X17" s="47"/>
      <c r="Y17" s="47"/>
    </row>
    <row r="18" spans="1:25" ht="18.75" customHeight="1" x14ac:dyDescent="0.2">
      <c r="A18" s="74"/>
      <c r="B18" s="48">
        <v>2274</v>
      </c>
      <c r="C18" s="66" t="s">
        <v>73</v>
      </c>
      <c r="D18" s="67"/>
      <c r="E18" s="49">
        <f t="shared" si="0"/>
        <v>0</v>
      </c>
      <c r="F18" s="50">
        <f t="shared" si="0"/>
        <v>0</v>
      </c>
      <c r="G18" s="50">
        <f t="shared" si="0"/>
        <v>0</v>
      </c>
      <c r="H18" s="51">
        <v>0</v>
      </c>
      <c r="I18" s="52">
        <v>0</v>
      </c>
      <c r="J18" s="44">
        <f t="shared" si="1"/>
        <v>0</v>
      </c>
      <c r="K18" s="51">
        <v>0</v>
      </c>
      <c r="L18" s="52">
        <v>0</v>
      </c>
      <c r="M18" s="44">
        <f t="shared" si="2"/>
        <v>0</v>
      </c>
      <c r="N18" s="45">
        <v>0</v>
      </c>
      <c r="O18" s="46">
        <v>0</v>
      </c>
      <c r="P18" s="44">
        <f t="shared" si="3"/>
        <v>0</v>
      </c>
      <c r="Q18" s="51">
        <v>0</v>
      </c>
      <c r="R18" s="52">
        <v>0</v>
      </c>
      <c r="S18" s="44">
        <f t="shared" si="4"/>
        <v>0</v>
      </c>
      <c r="T18" s="47"/>
      <c r="U18" s="47"/>
      <c r="W18" s="47"/>
      <c r="X18" s="47"/>
      <c r="Y18" s="47"/>
    </row>
    <row r="19" spans="1:25" ht="18.75" customHeight="1" x14ac:dyDescent="0.2">
      <c r="A19" s="74"/>
      <c r="B19" s="48">
        <v>2275</v>
      </c>
      <c r="C19" s="66" t="s">
        <v>74</v>
      </c>
      <c r="D19" s="67"/>
      <c r="E19" s="49">
        <f>H19+K19+N19+Q19</f>
        <v>1000</v>
      </c>
      <c r="F19" s="50">
        <f>I19+L19+O19+R19</f>
        <v>736.01999999999987</v>
      </c>
      <c r="G19" s="50">
        <f>J19+M19+P19+S19</f>
        <v>263.98000000000013</v>
      </c>
      <c r="H19" s="51">
        <v>1000</v>
      </c>
      <c r="I19" s="52">
        <v>736.01999999999987</v>
      </c>
      <c r="J19" s="44">
        <f t="shared" si="1"/>
        <v>263.98000000000013</v>
      </c>
      <c r="K19" s="51">
        <v>0</v>
      </c>
      <c r="L19" s="52">
        <v>0</v>
      </c>
      <c r="M19" s="44">
        <f t="shared" si="2"/>
        <v>0</v>
      </c>
      <c r="N19" s="45">
        <v>0</v>
      </c>
      <c r="O19" s="46">
        <v>0</v>
      </c>
      <c r="P19" s="44">
        <f t="shared" si="3"/>
        <v>0</v>
      </c>
      <c r="Q19" s="51">
        <v>0</v>
      </c>
      <c r="R19" s="52">
        <v>0</v>
      </c>
      <c r="S19" s="44">
        <f t="shared" si="4"/>
        <v>0</v>
      </c>
      <c r="T19" s="47"/>
      <c r="U19" s="47"/>
      <c r="W19" s="47"/>
      <c r="X19" s="47"/>
      <c r="Y19" s="47"/>
    </row>
    <row r="20" spans="1:25" ht="18.75" customHeight="1" x14ac:dyDescent="0.2">
      <c r="A20" s="74"/>
      <c r="B20" s="48">
        <v>2282</v>
      </c>
      <c r="C20" s="71" t="s">
        <v>75</v>
      </c>
      <c r="D20" s="71"/>
      <c r="E20" s="49">
        <f t="shared" si="0"/>
        <v>1500</v>
      </c>
      <c r="F20" s="50">
        <f t="shared" si="0"/>
        <v>0</v>
      </c>
      <c r="G20" s="50">
        <f t="shared" si="0"/>
        <v>1500</v>
      </c>
      <c r="H20" s="51">
        <v>1500</v>
      </c>
      <c r="I20" s="52">
        <v>0</v>
      </c>
      <c r="J20" s="44">
        <f t="shared" si="1"/>
        <v>1500</v>
      </c>
      <c r="K20" s="51">
        <v>0</v>
      </c>
      <c r="L20" s="52">
        <v>0</v>
      </c>
      <c r="M20" s="44">
        <f t="shared" si="2"/>
        <v>0</v>
      </c>
      <c r="N20" s="45">
        <v>0</v>
      </c>
      <c r="O20" s="46">
        <v>0</v>
      </c>
      <c r="P20" s="44">
        <f t="shared" si="3"/>
        <v>0</v>
      </c>
      <c r="Q20" s="51">
        <v>0</v>
      </c>
      <c r="R20" s="52">
        <v>0</v>
      </c>
      <c r="S20" s="44">
        <f t="shared" si="4"/>
        <v>0</v>
      </c>
      <c r="T20" s="47"/>
      <c r="U20" s="47"/>
      <c r="W20" s="47"/>
      <c r="X20" s="47"/>
      <c r="Y20" s="47"/>
    </row>
    <row r="21" spans="1:25" ht="18.75" customHeight="1" x14ac:dyDescent="0.2">
      <c r="A21" s="74"/>
      <c r="B21" s="48">
        <v>2730</v>
      </c>
      <c r="C21" s="66" t="s">
        <v>76</v>
      </c>
      <c r="D21" s="67"/>
      <c r="E21" s="49">
        <f t="shared" si="0"/>
        <v>0</v>
      </c>
      <c r="F21" s="50">
        <f t="shared" si="0"/>
        <v>0</v>
      </c>
      <c r="G21" s="50">
        <f t="shared" si="0"/>
        <v>0</v>
      </c>
      <c r="H21" s="51">
        <v>0</v>
      </c>
      <c r="I21" s="52">
        <v>0</v>
      </c>
      <c r="J21" s="44">
        <f t="shared" si="1"/>
        <v>0</v>
      </c>
      <c r="K21" s="51">
        <v>0</v>
      </c>
      <c r="L21" s="52">
        <v>0</v>
      </c>
      <c r="M21" s="44">
        <f t="shared" si="2"/>
        <v>0</v>
      </c>
      <c r="N21" s="45">
        <v>0</v>
      </c>
      <c r="O21" s="46">
        <v>0</v>
      </c>
      <c r="P21" s="44">
        <f t="shared" si="3"/>
        <v>0</v>
      </c>
      <c r="Q21" s="51">
        <v>0</v>
      </c>
      <c r="R21" s="52">
        <v>0</v>
      </c>
      <c r="S21" s="44">
        <f t="shared" si="4"/>
        <v>0</v>
      </c>
      <c r="T21" s="47"/>
      <c r="U21" s="47"/>
      <c r="W21" s="47"/>
      <c r="X21" s="47"/>
      <c r="Y21" s="47"/>
    </row>
    <row r="22" spans="1:25" ht="18.75" customHeight="1" x14ac:dyDescent="0.2">
      <c r="A22" s="74"/>
      <c r="B22" s="48">
        <v>2800</v>
      </c>
      <c r="C22" s="66" t="s">
        <v>77</v>
      </c>
      <c r="D22" s="67"/>
      <c r="E22" s="49">
        <f t="shared" si="0"/>
        <v>82</v>
      </c>
      <c r="F22" s="50">
        <f t="shared" si="0"/>
        <v>81.17</v>
      </c>
      <c r="G22" s="50">
        <f t="shared" si="0"/>
        <v>0.82999999999999829</v>
      </c>
      <c r="H22" s="51">
        <v>0</v>
      </c>
      <c r="I22" s="52">
        <v>0</v>
      </c>
      <c r="J22" s="44">
        <f t="shared" si="1"/>
        <v>0</v>
      </c>
      <c r="K22" s="51">
        <v>82</v>
      </c>
      <c r="L22" s="52">
        <v>81.17</v>
      </c>
      <c r="M22" s="44">
        <f t="shared" si="2"/>
        <v>0.82999999999999829</v>
      </c>
      <c r="N22" s="45">
        <v>0</v>
      </c>
      <c r="O22" s="46">
        <v>0</v>
      </c>
      <c r="P22" s="44">
        <f t="shared" si="3"/>
        <v>0</v>
      </c>
      <c r="Q22" s="51">
        <v>0</v>
      </c>
      <c r="R22" s="52">
        <v>0</v>
      </c>
      <c r="S22" s="44">
        <f t="shared" si="4"/>
        <v>0</v>
      </c>
      <c r="T22" s="47"/>
      <c r="U22" s="47"/>
      <c r="W22" s="47"/>
      <c r="X22" s="47"/>
      <c r="Y22" s="47"/>
    </row>
    <row r="23" spans="1:25" ht="18.75" customHeight="1" x14ac:dyDescent="0.2">
      <c r="A23" s="74"/>
      <c r="B23" s="48">
        <v>3110</v>
      </c>
      <c r="C23" s="66" t="s">
        <v>78</v>
      </c>
      <c r="D23" s="67"/>
      <c r="E23" s="49">
        <f t="shared" si="0"/>
        <v>32000</v>
      </c>
      <c r="F23" s="50">
        <f t="shared" si="0"/>
        <v>32000</v>
      </c>
      <c r="G23" s="50">
        <f t="shared" si="0"/>
        <v>0</v>
      </c>
      <c r="H23" s="51">
        <v>0</v>
      </c>
      <c r="I23" s="52"/>
      <c r="J23" s="44">
        <f t="shared" si="1"/>
        <v>0</v>
      </c>
      <c r="K23" s="51">
        <v>0</v>
      </c>
      <c r="L23" s="52">
        <v>0</v>
      </c>
      <c r="M23" s="44">
        <f t="shared" si="2"/>
        <v>0</v>
      </c>
      <c r="N23" s="45">
        <v>0</v>
      </c>
      <c r="O23" s="46">
        <v>0</v>
      </c>
      <c r="P23" s="44">
        <f t="shared" si="3"/>
        <v>0</v>
      </c>
      <c r="Q23" s="51">
        <v>32000</v>
      </c>
      <c r="R23" s="52">
        <v>32000</v>
      </c>
      <c r="S23" s="44">
        <f t="shared" si="4"/>
        <v>0</v>
      </c>
      <c r="T23" s="47"/>
      <c r="U23" s="47"/>
      <c r="W23" s="47"/>
      <c r="X23" s="47"/>
      <c r="Y23" s="47"/>
    </row>
    <row r="24" spans="1:25" ht="18.75" customHeight="1" x14ac:dyDescent="0.2">
      <c r="A24" s="74"/>
      <c r="B24" s="53">
        <v>3132</v>
      </c>
      <c r="C24" s="68" t="s">
        <v>79</v>
      </c>
      <c r="D24" s="69"/>
      <c r="E24" s="49">
        <f t="shared" si="0"/>
        <v>0</v>
      </c>
      <c r="F24" s="50">
        <f t="shared" si="0"/>
        <v>0</v>
      </c>
      <c r="G24" s="50">
        <f t="shared" si="0"/>
        <v>0</v>
      </c>
      <c r="H24" s="51">
        <v>0</v>
      </c>
      <c r="I24" s="52">
        <v>0</v>
      </c>
      <c r="J24" s="44">
        <f t="shared" si="1"/>
        <v>0</v>
      </c>
      <c r="K24" s="51">
        <v>0</v>
      </c>
      <c r="L24" s="52">
        <v>0</v>
      </c>
      <c r="M24" s="44">
        <f t="shared" si="2"/>
        <v>0</v>
      </c>
      <c r="N24" s="45">
        <v>0</v>
      </c>
      <c r="O24" s="46">
        <v>0</v>
      </c>
      <c r="P24" s="44">
        <f t="shared" si="3"/>
        <v>0</v>
      </c>
      <c r="Q24" s="51">
        <v>0</v>
      </c>
      <c r="R24" s="52">
        <v>0</v>
      </c>
      <c r="S24" s="44">
        <f t="shared" si="4"/>
        <v>0</v>
      </c>
      <c r="T24" s="47"/>
      <c r="U24" s="47"/>
      <c r="W24" s="47"/>
      <c r="X24" s="47"/>
      <c r="Y24" s="47"/>
    </row>
    <row r="25" spans="1:25" ht="18.75" customHeight="1" thickBot="1" x14ac:dyDescent="0.25">
      <c r="A25" s="74"/>
      <c r="B25" s="53">
        <v>3142</v>
      </c>
      <c r="C25" s="70" t="s">
        <v>80</v>
      </c>
      <c r="D25" s="70"/>
      <c r="E25" s="54">
        <f t="shared" ref="E25:G25" si="5">H25+K25+N25+Q25</f>
        <v>0</v>
      </c>
      <c r="F25" s="55">
        <f t="shared" si="5"/>
        <v>0</v>
      </c>
      <c r="G25" s="55">
        <f t="shared" si="5"/>
        <v>0</v>
      </c>
      <c r="H25" s="56">
        <v>0</v>
      </c>
      <c r="I25" s="52">
        <v>0</v>
      </c>
      <c r="J25" s="57">
        <f>H25-I25</f>
        <v>0</v>
      </c>
      <c r="K25" s="56">
        <v>0</v>
      </c>
      <c r="L25" s="52">
        <v>0</v>
      </c>
      <c r="M25" s="57">
        <f>K25-L25</f>
        <v>0</v>
      </c>
      <c r="N25" s="45">
        <v>0</v>
      </c>
      <c r="O25" s="46">
        <v>0</v>
      </c>
      <c r="P25" s="57">
        <f>N25-O25</f>
        <v>0</v>
      </c>
      <c r="Q25" s="56">
        <v>0</v>
      </c>
      <c r="R25" s="52">
        <v>0</v>
      </c>
      <c r="S25" s="57">
        <f>Q25-R25</f>
        <v>0</v>
      </c>
      <c r="T25" s="47"/>
      <c r="U25" s="47"/>
      <c r="W25" s="47"/>
      <c r="X25" s="47"/>
      <c r="Y25" s="47"/>
    </row>
    <row r="26" spans="1:25" ht="18.75" customHeight="1" thickBot="1" x14ac:dyDescent="0.25">
      <c r="A26" s="58" t="s">
        <v>81</v>
      </c>
      <c r="B26" s="59"/>
      <c r="C26" s="59"/>
      <c r="D26" s="59"/>
      <c r="E26" s="60">
        <f t="shared" ref="E26:Q26" si="6">SUM(E9:E25)</f>
        <v>4203712</v>
      </c>
      <c r="F26" s="61">
        <f>SUM(F9:F25)</f>
        <v>3097997.73</v>
      </c>
      <c r="G26" s="61">
        <f t="shared" si="6"/>
        <v>1105714.2700000003</v>
      </c>
      <c r="H26" s="60">
        <f t="shared" si="6"/>
        <v>4171130</v>
      </c>
      <c r="I26" s="100">
        <f>SUM(I9:I25)</f>
        <v>3065483.55</v>
      </c>
      <c r="J26" s="62">
        <f t="shared" si="6"/>
        <v>1105646.4500000002</v>
      </c>
      <c r="K26" s="60">
        <f t="shared" si="6"/>
        <v>582</v>
      </c>
      <c r="L26" s="61">
        <f>SUM(L9:L25)</f>
        <v>514.17999999999995</v>
      </c>
      <c r="M26" s="62">
        <f>SUM(M9:M25)</f>
        <v>67.820000000000007</v>
      </c>
      <c r="N26" s="60">
        <f t="shared" si="6"/>
        <v>0</v>
      </c>
      <c r="O26" s="61">
        <f>SUM(O9:O25)</f>
        <v>0</v>
      </c>
      <c r="P26" s="62">
        <f>SUM(P9:P25)</f>
        <v>0</v>
      </c>
      <c r="Q26" s="60">
        <f t="shared" si="6"/>
        <v>32000</v>
      </c>
      <c r="R26" s="61">
        <f>SUM(R9:R25)</f>
        <v>32000</v>
      </c>
      <c r="S26" s="62">
        <f>SUM(S9:S25)</f>
        <v>0</v>
      </c>
      <c r="T26" s="47"/>
      <c r="U26" s="47"/>
      <c r="W26" s="47"/>
      <c r="X26" s="47"/>
      <c r="Y26" s="47"/>
    </row>
  </sheetData>
  <sheetProtection sheet="1" objects="1" scenarios="1"/>
  <mergeCells count="29"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  <mergeCell ref="C8:D8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23:D23"/>
    <mergeCell ref="C24:D24"/>
    <mergeCell ref="C25:D25"/>
    <mergeCell ref="C17:D17"/>
    <mergeCell ref="C18:D18"/>
    <mergeCell ref="C19:D19"/>
    <mergeCell ref="C20:D20"/>
    <mergeCell ref="C21:D21"/>
    <mergeCell ref="C22:D22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54A44-CF64-4A93-9F5B-3320650F0816}">
  <sheetPr codeName="Лист4">
    <pageSetUpPr fitToPage="1"/>
  </sheetPr>
  <dimension ref="A1:O144"/>
  <sheetViews>
    <sheetView topLeftCell="A6" zoomScale="80" zoomScaleNormal="80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66" style="1" customWidth="1"/>
    <col min="3" max="3" width="21" style="2" customWidth="1"/>
    <col min="4" max="4" width="23.85546875" style="2" customWidth="1"/>
    <col min="5" max="5" width="13.28515625" style="1" hidden="1" customWidth="1" outlineLevel="1"/>
    <col min="6" max="6" width="9.140625" style="1" collapsed="1"/>
    <col min="7" max="16384" width="9.140625" style="1"/>
  </cols>
  <sheetData>
    <row r="1" spans="1:15" ht="38.25" customHeight="1" x14ac:dyDescent="0.3">
      <c r="A1" s="98" t="s">
        <v>0</v>
      </c>
      <c r="B1" s="99"/>
      <c r="C1" s="99"/>
      <c r="D1" s="99"/>
    </row>
    <row r="2" spans="1:15" x14ac:dyDescent="0.3">
      <c r="A2" s="99" t="str">
        <f>Ц.Б.!B4</f>
        <v>за 9 місяців 2021 р.</v>
      </c>
      <c r="B2" s="99"/>
      <c r="C2" s="99"/>
      <c r="D2" s="9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97" t="s">
        <v>2</v>
      </c>
      <c r="C4" s="97"/>
      <c r="D4" s="4">
        <f>Ц.Б.!I11</f>
        <v>71888.28</v>
      </c>
      <c r="E4" s="5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SUM(D6:D55)</f>
        <v>71888.28</v>
      </c>
      <c r="E5" s="5" t="b">
        <f>D4=D5</f>
        <v>1</v>
      </c>
      <c r="F5" s="5"/>
      <c r="G5" s="5"/>
      <c r="I5" s="5"/>
      <c r="J5" s="5"/>
      <c r="K5" s="5"/>
      <c r="M5" s="5"/>
      <c r="N5" s="5"/>
      <c r="O5" s="5"/>
    </row>
    <row r="6" spans="1:15" collapsed="1" x14ac:dyDescent="0.3">
      <c r="A6" s="8">
        <v>2210.1</v>
      </c>
      <c r="B6" s="96" t="s">
        <v>3</v>
      </c>
      <c r="C6" s="96"/>
      <c r="D6" s="9">
        <v>22504.78</v>
      </c>
      <c r="E6" s="5"/>
      <c r="F6" s="5"/>
      <c r="G6" s="5"/>
      <c r="I6" s="5"/>
      <c r="J6" s="5"/>
      <c r="K6" s="5"/>
      <c r="M6" s="5"/>
      <c r="N6" s="5"/>
      <c r="O6" s="5"/>
    </row>
    <row r="7" spans="1:15" x14ac:dyDescent="0.3">
      <c r="A7" s="8">
        <v>2210.1999999999998</v>
      </c>
      <c r="B7" s="96" t="s">
        <v>4</v>
      </c>
      <c r="C7" s="96"/>
      <c r="D7" s="9">
        <v>1233.5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0"/>
      <c r="B8" s="11"/>
      <c r="C8" s="12">
        <f>SUM(C9:C14)</f>
        <v>1233.5</v>
      </c>
      <c r="D8" s="13"/>
      <c r="E8" s="14">
        <f>D7-C8</f>
        <v>0</v>
      </c>
    </row>
    <row r="9" spans="1:15" collapsed="1" x14ac:dyDescent="0.3">
      <c r="A9" s="8"/>
      <c r="B9" s="15" t="s">
        <v>5</v>
      </c>
      <c r="C9" s="13">
        <v>1233.5</v>
      </c>
      <c r="D9" s="13"/>
      <c r="E9" s="5"/>
      <c r="F9" s="5"/>
      <c r="G9" s="5"/>
      <c r="I9" s="5"/>
      <c r="J9" s="5"/>
      <c r="K9" s="5"/>
      <c r="M9" s="5"/>
      <c r="N9" s="5"/>
      <c r="O9" s="5"/>
    </row>
    <row r="10" spans="1:15" hidden="1" x14ac:dyDescent="0.3">
      <c r="A10" s="8"/>
      <c r="B10" s="15"/>
      <c r="C10" s="13"/>
      <c r="D10" s="13"/>
      <c r="E10" s="5"/>
      <c r="F10" s="5"/>
      <c r="G10" s="5"/>
      <c r="I10" s="5"/>
      <c r="J10" s="5"/>
      <c r="K10" s="5"/>
      <c r="M10" s="5"/>
      <c r="N10" s="5"/>
      <c r="O10" s="5"/>
    </row>
    <row r="11" spans="1:15" hidden="1" x14ac:dyDescent="0.3">
      <c r="A11" s="8"/>
      <c r="B11" s="15"/>
      <c r="C11" s="13"/>
      <c r="D11" s="13"/>
      <c r="E11" s="5"/>
      <c r="F11" s="5"/>
      <c r="G11" s="5"/>
      <c r="I11" s="5"/>
      <c r="J11" s="5"/>
      <c r="K11" s="5"/>
      <c r="M11" s="5"/>
      <c r="N11" s="5"/>
      <c r="O11" s="5"/>
    </row>
    <row r="12" spans="1:15" hidden="1" x14ac:dyDescent="0.3">
      <c r="A12" s="8"/>
      <c r="B12" s="15"/>
      <c r="C12" s="13"/>
      <c r="D12" s="13"/>
      <c r="E12" s="5"/>
      <c r="F12" s="5"/>
      <c r="G12" s="5"/>
      <c r="I12" s="5"/>
      <c r="J12" s="5"/>
      <c r="K12" s="5"/>
      <c r="M12" s="5"/>
      <c r="N12" s="5"/>
      <c r="O12" s="5"/>
    </row>
    <row r="13" spans="1:15" hidden="1" x14ac:dyDescent="0.3">
      <c r="A13" s="8"/>
      <c r="B13" s="16"/>
      <c r="C13" s="13"/>
      <c r="D13" s="13"/>
      <c r="E13" s="5"/>
      <c r="F13" s="5"/>
      <c r="G13" s="5"/>
      <c r="I13" s="5"/>
      <c r="J13" s="5"/>
      <c r="K13" s="5"/>
      <c r="M13" s="5"/>
      <c r="N13" s="5"/>
      <c r="O13" s="5"/>
    </row>
    <row r="14" spans="1:15" hidden="1" x14ac:dyDescent="0.3">
      <c r="A14" s="8"/>
      <c r="B14" s="17"/>
      <c r="C14" s="13"/>
      <c r="D14" s="13"/>
      <c r="E14" s="5"/>
      <c r="F14" s="5"/>
      <c r="G14" s="5"/>
      <c r="I14" s="5"/>
      <c r="J14" s="5"/>
      <c r="K14" s="5"/>
      <c r="M14" s="5"/>
      <c r="N14" s="5"/>
      <c r="O14" s="5"/>
    </row>
    <row r="15" spans="1:15" x14ac:dyDescent="0.3">
      <c r="A15" s="8">
        <v>2210.3000000000002</v>
      </c>
      <c r="B15" s="96" t="s">
        <v>6</v>
      </c>
      <c r="C15" s="96"/>
      <c r="D15" s="9">
        <v>15603.6</v>
      </c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8">
        <v>2210.4</v>
      </c>
      <c r="B16" s="96" t="s">
        <v>7</v>
      </c>
      <c r="C16" s="96"/>
      <c r="D16" s="9"/>
      <c r="E16" s="5"/>
      <c r="F16" s="5"/>
      <c r="G16" s="5"/>
      <c r="I16" s="5"/>
      <c r="J16" s="5"/>
      <c r="K16" s="5"/>
      <c r="M16" s="5"/>
      <c r="N16" s="5"/>
      <c r="O16" s="5"/>
    </row>
    <row r="17" spans="1:15" ht="23.25" hidden="1" customHeight="1" x14ac:dyDescent="0.3">
      <c r="A17" s="8">
        <v>2210.5</v>
      </c>
      <c r="B17" s="96" t="s">
        <v>8</v>
      </c>
      <c r="C17" s="96"/>
      <c r="D17" s="9"/>
      <c r="E17" s="5"/>
      <c r="F17" s="5"/>
      <c r="G17" s="5"/>
      <c r="I17" s="5"/>
      <c r="J17" s="5"/>
      <c r="K17" s="5"/>
      <c r="M17" s="5"/>
      <c r="N17" s="5"/>
      <c r="O17" s="5"/>
    </row>
    <row r="18" spans="1:15" hidden="1" outlineLevel="1" x14ac:dyDescent="0.3">
      <c r="A18" s="10"/>
      <c r="B18" s="11"/>
      <c r="C18" s="12">
        <f>SUM(C19:C29)</f>
        <v>0</v>
      </c>
      <c r="D18" s="13"/>
      <c r="E18" s="14">
        <f>D17-C18</f>
        <v>0</v>
      </c>
    </row>
    <row r="19" spans="1:15" hidden="1" collapsed="1" x14ac:dyDescent="0.3">
      <c r="A19" s="8"/>
      <c r="B19" s="15"/>
      <c r="C19" s="13"/>
      <c r="D19" s="13"/>
      <c r="E19" s="5"/>
      <c r="F19" s="5"/>
      <c r="G19" s="5"/>
      <c r="I19" s="5"/>
      <c r="J19" s="5"/>
      <c r="K19" s="5"/>
      <c r="M19" s="5"/>
      <c r="N19" s="5"/>
      <c r="O19" s="5"/>
    </row>
    <row r="20" spans="1:15" hidden="1" x14ac:dyDescent="0.3">
      <c r="A20" s="8"/>
      <c r="B20" s="15"/>
      <c r="C20" s="13"/>
      <c r="D20" s="13"/>
      <c r="E20" s="5"/>
      <c r="F20" s="5"/>
      <c r="G20" s="5"/>
      <c r="I20" s="5"/>
      <c r="J20" s="5"/>
      <c r="K20" s="5"/>
      <c r="M20" s="5"/>
      <c r="N20" s="5"/>
      <c r="O20" s="5"/>
    </row>
    <row r="21" spans="1:15" hidden="1" x14ac:dyDescent="0.3">
      <c r="A21" s="8"/>
      <c r="B21" s="15"/>
      <c r="C21" s="13"/>
      <c r="D21" s="13"/>
      <c r="E21" s="5"/>
      <c r="F21" s="5"/>
      <c r="G21" s="5"/>
      <c r="I21" s="5"/>
      <c r="J21" s="5"/>
      <c r="K21" s="5"/>
      <c r="M21" s="5"/>
      <c r="N21" s="5"/>
      <c r="O21" s="5"/>
    </row>
    <row r="22" spans="1:15" hidden="1" x14ac:dyDescent="0.3">
      <c r="A22" s="8"/>
      <c r="B22" s="15"/>
      <c r="C22" s="13"/>
      <c r="D22" s="13"/>
      <c r="E22" s="5"/>
      <c r="F22" s="5"/>
      <c r="G22" s="5"/>
      <c r="I22" s="5"/>
      <c r="J22" s="5"/>
      <c r="K22" s="5"/>
      <c r="M22" s="5"/>
      <c r="N22" s="5"/>
      <c r="O22" s="5"/>
    </row>
    <row r="23" spans="1:15" hidden="1" x14ac:dyDescent="0.3">
      <c r="A23" s="8"/>
      <c r="B23" s="16"/>
      <c r="C23" s="13"/>
      <c r="D23" s="13"/>
      <c r="E23" s="5"/>
      <c r="F23" s="5"/>
      <c r="G23" s="5"/>
      <c r="I23" s="5"/>
      <c r="J23" s="5"/>
      <c r="K23" s="5"/>
      <c r="M23" s="5"/>
      <c r="N23" s="5"/>
      <c r="O23" s="5"/>
    </row>
    <row r="24" spans="1:15" hidden="1" x14ac:dyDescent="0.3">
      <c r="A24" s="8"/>
      <c r="B24" s="16"/>
      <c r="C24" s="13"/>
      <c r="D24" s="13"/>
      <c r="E24" s="5"/>
      <c r="F24" s="5"/>
      <c r="G24" s="5"/>
      <c r="I24" s="5"/>
      <c r="J24" s="5"/>
      <c r="K24" s="5"/>
      <c r="M24" s="5"/>
      <c r="N24" s="5"/>
      <c r="O24" s="5"/>
    </row>
    <row r="25" spans="1:15" hidden="1" x14ac:dyDescent="0.3">
      <c r="A25" s="8"/>
      <c r="B25" s="16"/>
      <c r="C25" s="13"/>
      <c r="D25" s="13"/>
      <c r="E25" s="5"/>
      <c r="F25" s="5"/>
      <c r="G25" s="5"/>
      <c r="I25" s="5"/>
      <c r="J25" s="5"/>
      <c r="K25" s="5"/>
      <c r="M25" s="5"/>
      <c r="N25" s="5"/>
      <c r="O25" s="5"/>
    </row>
    <row r="26" spans="1:15" hidden="1" x14ac:dyDescent="0.3">
      <c r="A26" s="8"/>
      <c r="B26" s="16"/>
      <c r="C26" s="13"/>
      <c r="D26" s="13"/>
      <c r="E26" s="5"/>
      <c r="F26" s="5"/>
      <c r="G26" s="5"/>
      <c r="I26" s="5"/>
      <c r="J26" s="5"/>
      <c r="K26" s="5"/>
      <c r="M26" s="5"/>
      <c r="N26" s="5"/>
      <c r="O26" s="5"/>
    </row>
    <row r="27" spans="1:15" hidden="1" x14ac:dyDescent="0.3">
      <c r="A27" s="8"/>
      <c r="B27" s="16"/>
      <c r="C27" s="13"/>
      <c r="D27" s="13"/>
      <c r="E27" s="5"/>
      <c r="F27" s="5"/>
      <c r="G27" s="5"/>
      <c r="I27" s="5"/>
      <c r="J27" s="5"/>
      <c r="K27" s="5"/>
      <c r="M27" s="5"/>
      <c r="N27" s="5"/>
      <c r="O27" s="5"/>
    </row>
    <row r="28" spans="1:15" hidden="1" x14ac:dyDescent="0.3">
      <c r="A28" s="8"/>
      <c r="B28" s="16"/>
      <c r="C28" s="13"/>
      <c r="D28" s="13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8"/>
      <c r="B29" s="17"/>
      <c r="C29" s="13"/>
      <c r="D29" s="13"/>
      <c r="E29" s="5"/>
      <c r="F29" s="5"/>
      <c r="G29" s="5"/>
      <c r="I29" s="5"/>
      <c r="J29" s="5"/>
      <c r="K29" s="5"/>
      <c r="M29" s="5"/>
      <c r="N29" s="5"/>
      <c r="O29" s="5"/>
    </row>
    <row r="30" spans="1:15" x14ac:dyDescent="0.3">
      <c r="A30" s="8">
        <v>2210.6</v>
      </c>
      <c r="B30" s="96" t="s">
        <v>9</v>
      </c>
      <c r="C30" s="96"/>
      <c r="D30" s="9">
        <v>4646.3999999999996</v>
      </c>
      <c r="E30" s="5"/>
      <c r="F30" s="5"/>
      <c r="G30" s="5"/>
      <c r="I30" s="5"/>
      <c r="J30" s="5"/>
      <c r="K30" s="5"/>
      <c r="M30" s="5"/>
      <c r="N30" s="5"/>
      <c r="O30" s="5"/>
    </row>
    <row r="31" spans="1:15" ht="18" hidden="1" customHeight="1" x14ac:dyDescent="0.3">
      <c r="A31" s="8">
        <v>2210.6999999999998</v>
      </c>
      <c r="B31" s="96" t="s">
        <v>10</v>
      </c>
      <c r="C31" s="96"/>
      <c r="D31" s="9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outlineLevel="1" x14ac:dyDescent="0.3">
      <c r="A32" s="10"/>
      <c r="B32" s="11"/>
      <c r="C32" s="12">
        <f>SUM(C33:C42)</f>
        <v>0</v>
      </c>
      <c r="D32" s="13"/>
      <c r="E32" s="14">
        <f>D31-C32</f>
        <v>0</v>
      </c>
    </row>
    <row r="33" spans="1:15" hidden="1" collapsed="1" x14ac:dyDescent="0.3">
      <c r="A33" s="8"/>
      <c r="B33" s="15"/>
      <c r="C33" s="13"/>
      <c r="D33" s="13"/>
      <c r="E33" s="5"/>
      <c r="F33" s="5"/>
      <c r="G33" s="5"/>
      <c r="I33" s="5"/>
      <c r="J33" s="5"/>
      <c r="K33" s="5"/>
      <c r="M33" s="5"/>
      <c r="N33" s="5"/>
      <c r="O33" s="5"/>
    </row>
    <row r="34" spans="1:15" hidden="1" x14ac:dyDescent="0.3">
      <c r="A34" s="8"/>
      <c r="B34" s="15"/>
      <c r="C34" s="13"/>
      <c r="D34" s="13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x14ac:dyDescent="0.3">
      <c r="A35" s="8"/>
      <c r="B35" s="15"/>
      <c r="C35" s="13"/>
      <c r="D35" s="13"/>
      <c r="E35" s="5"/>
      <c r="F35" s="5"/>
      <c r="G35" s="5"/>
      <c r="I35" s="5"/>
      <c r="J35" s="5"/>
      <c r="K35" s="5"/>
      <c r="M35" s="5"/>
      <c r="N35" s="5"/>
      <c r="O35" s="5"/>
    </row>
    <row r="36" spans="1:15" hidden="1" x14ac:dyDescent="0.3">
      <c r="A36" s="8"/>
      <c r="B36" s="16"/>
      <c r="C36" s="13"/>
      <c r="D36" s="13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8"/>
      <c r="B37" s="16"/>
      <c r="C37" s="13"/>
      <c r="D37" s="13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8"/>
      <c r="B38" s="16"/>
      <c r="C38" s="13"/>
      <c r="D38" s="13"/>
      <c r="E38" s="5"/>
      <c r="F38" s="5"/>
      <c r="G38" s="5"/>
      <c r="I38" s="5"/>
      <c r="J38" s="5"/>
      <c r="K38" s="5"/>
      <c r="M38" s="5"/>
      <c r="N38" s="5"/>
      <c r="O38" s="5"/>
    </row>
    <row r="39" spans="1:15" hidden="1" x14ac:dyDescent="0.3">
      <c r="A39" s="8"/>
      <c r="B39" s="16"/>
      <c r="C39" s="13"/>
      <c r="D39" s="13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8"/>
      <c r="B40" s="16"/>
      <c r="C40" s="13"/>
      <c r="D40" s="13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8"/>
      <c r="B41" s="16"/>
      <c r="C41" s="13"/>
      <c r="D41" s="13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x14ac:dyDescent="0.3">
      <c r="A42" s="8"/>
      <c r="B42" s="17"/>
      <c r="C42" s="13"/>
      <c r="D42" s="13"/>
      <c r="E42" s="5"/>
      <c r="F42" s="5"/>
      <c r="G42" s="5"/>
      <c r="I42" s="5"/>
      <c r="J42" s="5"/>
      <c r="K42" s="5"/>
      <c r="M42" s="5"/>
      <c r="N42" s="5"/>
      <c r="O42" s="5"/>
    </row>
    <row r="43" spans="1:15" hidden="1" x14ac:dyDescent="0.3">
      <c r="A43" s="8">
        <v>2210.8000000000002</v>
      </c>
      <c r="B43" s="96" t="s">
        <v>11</v>
      </c>
      <c r="C43" s="96"/>
      <c r="D43" s="9"/>
      <c r="E43" s="5"/>
      <c r="F43" s="5"/>
      <c r="G43" s="5"/>
      <c r="I43" s="5"/>
      <c r="J43" s="5"/>
      <c r="K43" s="5"/>
      <c r="M43" s="5"/>
      <c r="N43" s="5"/>
      <c r="O43" s="5"/>
    </row>
    <row r="44" spans="1:15" x14ac:dyDescent="0.3">
      <c r="A44" s="8">
        <v>2210.9</v>
      </c>
      <c r="B44" s="96" t="s">
        <v>12</v>
      </c>
      <c r="C44" s="96"/>
      <c r="D44" s="9">
        <v>8288</v>
      </c>
      <c r="E44" s="5"/>
      <c r="F44" s="5"/>
      <c r="G44" s="5"/>
      <c r="I44" s="5"/>
      <c r="J44" s="5"/>
      <c r="K44" s="5"/>
      <c r="M44" s="5"/>
      <c r="N44" s="5"/>
      <c r="O44" s="5"/>
    </row>
    <row r="45" spans="1:15" hidden="1" outlineLevel="1" x14ac:dyDescent="0.3">
      <c r="A45" s="10"/>
      <c r="B45" s="11"/>
      <c r="C45" s="12">
        <f>SUM(C46:C54)</f>
        <v>8288</v>
      </c>
      <c r="D45" s="13"/>
      <c r="E45" s="14">
        <f>D44-C45</f>
        <v>0</v>
      </c>
    </row>
    <row r="46" spans="1:15" collapsed="1" x14ac:dyDescent="0.3">
      <c r="A46" s="8"/>
      <c r="B46" s="16" t="s">
        <v>13</v>
      </c>
      <c r="C46" s="13">
        <f>950+3000</f>
        <v>3950</v>
      </c>
      <c r="D46" s="13"/>
      <c r="E46" s="5"/>
      <c r="F46" s="5"/>
      <c r="G46" s="5"/>
      <c r="I46" s="5"/>
      <c r="J46" s="5"/>
      <c r="K46" s="5"/>
      <c r="M46" s="5"/>
      <c r="N46" s="5"/>
      <c r="O46" s="5"/>
    </row>
    <row r="47" spans="1:15" x14ac:dyDescent="0.3">
      <c r="A47" s="8"/>
      <c r="B47" s="15" t="s">
        <v>14</v>
      </c>
      <c r="C47" s="13">
        <v>4338</v>
      </c>
      <c r="D47" s="13"/>
      <c r="E47" s="5"/>
      <c r="F47" s="5"/>
      <c r="G47" s="5"/>
      <c r="I47" s="5"/>
      <c r="J47" s="5"/>
      <c r="K47" s="5"/>
      <c r="M47" s="5"/>
      <c r="N47" s="5"/>
      <c r="O47" s="5"/>
    </row>
    <row r="48" spans="1:15" hidden="1" x14ac:dyDescent="0.3">
      <c r="A48" s="8"/>
      <c r="B48" s="16"/>
      <c r="C48" s="13"/>
      <c r="D48" s="13"/>
      <c r="E48" s="5"/>
      <c r="F48" s="5"/>
      <c r="G48" s="5"/>
      <c r="I48" s="5"/>
      <c r="J48" s="5"/>
      <c r="K48" s="5"/>
      <c r="M48" s="5"/>
      <c r="N48" s="5"/>
      <c r="O48" s="5"/>
    </row>
    <row r="49" spans="1:15" hidden="1" x14ac:dyDescent="0.3">
      <c r="A49" s="8"/>
      <c r="B49" s="16"/>
      <c r="C49" s="13"/>
      <c r="D49" s="13"/>
      <c r="E49" s="5"/>
      <c r="F49" s="5"/>
      <c r="G49" s="5"/>
      <c r="I49" s="5"/>
      <c r="J49" s="5"/>
      <c r="K49" s="5"/>
      <c r="M49" s="5"/>
      <c r="N49" s="5"/>
      <c r="O49" s="5"/>
    </row>
    <row r="50" spans="1:15" hidden="1" x14ac:dyDescent="0.3">
      <c r="A50" s="8"/>
      <c r="B50" s="16"/>
      <c r="C50" s="13"/>
      <c r="D50" s="13"/>
      <c r="E50" s="5"/>
      <c r="F50" s="5"/>
      <c r="G50" s="5"/>
      <c r="I50" s="5"/>
      <c r="J50" s="5"/>
      <c r="K50" s="5"/>
      <c r="M50" s="5"/>
      <c r="N50" s="5"/>
      <c r="O50" s="5"/>
    </row>
    <row r="51" spans="1:15" hidden="1" x14ac:dyDescent="0.3">
      <c r="A51" s="8"/>
      <c r="B51" s="16"/>
      <c r="C51" s="13"/>
      <c r="D51" s="13"/>
      <c r="E51" s="5"/>
      <c r="F51" s="5"/>
      <c r="G51" s="5"/>
      <c r="I51" s="5"/>
      <c r="J51" s="5"/>
      <c r="K51" s="5"/>
      <c r="M51" s="5"/>
      <c r="N51" s="5"/>
      <c r="O51" s="5"/>
    </row>
    <row r="52" spans="1:15" hidden="1" x14ac:dyDescent="0.3">
      <c r="A52" s="8"/>
      <c r="B52" s="16"/>
      <c r="C52" s="13"/>
      <c r="D52" s="13"/>
      <c r="E52" s="5"/>
      <c r="F52" s="5"/>
      <c r="G52" s="5"/>
      <c r="I52" s="5"/>
      <c r="J52" s="5"/>
      <c r="K52" s="5"/>
      <c r="M52" s="5"/>
      <c r="N52" s="5"/>
      <c r="O52" s="5"/>
    </row>
    <row r="53" spans="1:15" hidden="1" x14ac:dyDescent="0.3">
      <c r="A53" s="8"/>
      <c r="B53" s="16"/>
      <c r="C53" s="13"/>
      <c r="D53" s="13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x14ac:dyDescent="0.3">
      <c r="A54" s="8"/>
      <c r="B54" s="17"/>
      <c r="C54" s="13"/>
      <c r="D54" s="13"/>
      <c r="E54" s="5"/>
      <c r="F54" s="5"/>
      <c r="G54" s="5"/>
      <c r="I54" s="5"/>
      <c r="J54" s="5"/>
      <c r="K54" s="5"/>
      <c r="M54" s="5"/>
      <c r="N54" s="5"/>
      <c r="O54" s="5"/>
    </row>
    <row r="55" spans="1:15" x14ac:dyDescent="0.3">
      <c r="A55" s="8">
        <v>2211.9</v>
      </c>
      <c r="B55" s="96" t="s">
        <v>15</v>
      </c>
      <c r="C55" s="96"/>
      <c r="D55" s="9">
        <v>19612</v>
      </c>
      <c r="E55" s="5"/>
      <c r="F55" s="5"/>
      <c r="G55" s="5"/>
      <c r="I55" s="5"/>
      <c r="J55" s="5"/>
      <c r="K55" s="5"/>
      <c r="M55" s="5"/>
      <c r="N55" s="5"/>
      <c r="O55" s="5"/>
    </row>
    <row r="56" spans="1:15" hidden="1" outlineLevel="1" x14ac:dyDescent="0.3">
      <c r="A56" s="10"/>
      <c r="B56" s="11"/>
      <c r="C56" s="12">
        <f>SUM(C57:C83)</f>
        <v>19612</v>
      </c>
      <c r="D56" s="13"/>
      <c r="E56" s="14">
        <f>D55-C56</f>
        <v>0</v>
      </c>
    </row>
    <row r="57" spans="1:15" collapsed="1" x14ac:dyDescent="0.3">
      <c r="A57" s="8"/>
      <c r="B57" s="16" t="s">
        <v>16</v>
      </c>
      <c r="C57" s="13">
        <v>280</v>
      </c>
      <c r="D57" s="13"/>
      <c r="E57" s="5"/>
      <c r="F57" s="5"/>
      <c r="G57" s="5"/>
      <c r="I57" s="5"/>
      <c r="J57" s="5"/>
      <c r="K57" s="5"/>
      <c r="M57" s="5"/>
      <c r="N57" s="5"/>
      <c r="O57" s="5"/>
    </row>
    <row r="58" spans="1:15" x14ac:dyDescent="0.3">
      <c r="A58" s="8"/>
      <c r="B58" s="16" t="s">
        <v>17</v>
      </c>
      <c r="C58" s="13">
        <v>1485</v>
      </c>
      <c r="D58" s="13"/>
      <c r="E58" s="5"/>
      <c r="F58" s="5"/>
      <c r="G58" s="5"/>
      <c r="I58" s="5"/>
      <c r="J58" s="5"/>
      <c r="K58" s="5"/>
      <c r="M58" s="5"/>
      <c r="N58" s="5"/>
      <c r="O58" s="5"/>
    </row>
    <row r="59" spans="1:15" x14ac:dyDescent="0.3">
      <c r="A59" s="8"/>
      <c r="B59" s="16" t="s">
        <v>18</v>
      </c>
      <c r="C59" s="13">
        <f>5549+11998</f>
        <v>17547</v>
      </c>
      <c r="D59" s="13"/>
      <c r="E59" s="5"/>
      <c r="F59" s="5"/>
      <c r="G59" s="5"/>
      <c r="I59" s="5"/>
      <c r="J59" s="5"/>
      <c r="K59" s="5"/>
      <c r="M59" s="5"/>
      <c r="N59" s="5"/>
      <c r="O59" s="5"/>
    </row>
    <row r="60" spans="1:15" x14ac:dyDescent="0.3">
      <c r="A60" s="8"/>
      <c r="B60" s="16" t="s">
        <v>19</v>
      </c>
      <c r="C60" s="13">
        <v>300</v>
      </c>
      <c r="D60" s="13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8"/>
      <c r="B61" s="16"/>
      <c r="C61" s="13"/>
      <c r="D61" s="13"/>
      <c r="E61" s="5"/>
      <c r="F61" s="5"/>
      <c r="G61" s="5"/>
      <c r="I61" s="5"/>
      <c r="J61" s="5"/>
      <c r="K61" s="5"/>
      <c r="M61" s="5"/>
      <c r="N61" s="5"/>
      <c r="O61" s="5"/>
    </row>
    <row r="62" spans="1:15" hidden="1" x14ac:dyDescent="0.3">
      <c r="A62" s="8"/>
      <c r="B62" s="16"/>
      <c r="C62" s="13"/>
      <c r="D62" s="13"/>
      <c r="E62" s="5"/>
      <c r="F62" s="5"/>
      <c r="G62" s="5"/>
      <c r="I62" s="5"/>
      <c r="J62" s="5"/>
      <c r="K62" s="5"/>
      <c r="M62" s="5"/>
      <c r="N62" s="5"/>
      <c r="O62" s="5"/>
    </row>
    <row r="63" spans="1:15" hidden="1" x14ac:dyDescent="0.3">
      <c r="A63" s="8"/>
      <c r="B63" s="15"/>
      <c r="C63" s="13"/>
      <c r="D63" s="13"/>
      <c r="E63" s="5"/>
      <c r="F63" s="5"/>
      <c r="G63" s="5"/>
      <c r="I63" s="5"/>
      <c r="J63" s="5"/>
      <c r="K63" s="5"/>
      <c r="M63" s="5"/>
      <c r="N63" s="5"/>
      <c r="O63" s="5"/>
    </row>
    <row r="64" spans="1:15" hidden="1" x14ac:dyDescent="0.3">
      <c r="A64" s="8"/>
      <c r="B64" s="15"/>
      <c r="C64" s="13"/>
      <c r="D64" s="13"/>
      <c r="E64" s="5"/>
      <c r="F64" s="5"/>
      <c r="G64" s="5"/>
      <c r="I64" s="5"/>
      <c r="J64" s="5"/>
      <c r="K64" s="5"/>
      <c r="M64" s="5"/>
      <c r="N64" s="5"/>
      <c r="O64" s="5"/>
    </row>
    <row r="65" spans="1:15" hidden="1" x14ac:dyDescent="0.3">
      <c r="A65" s="8"/>
      <c r="B65" s="15"/>
      <c r="C65" s="13"/>
      <c r="D65" s="13"/>
      <c r="E65" s="5"/>
      <c r="F65" s="5"/>
      <c r="G65" s="5"/>
      <c r="I65" s="5"/>
      <c r="J65" s="5"/>
      <c r="K65" s="5"/>
      <c r="M65" s="5"/>
      <c r="N65" s="5"/>
      <c r="O65" s="5"/>
    </row>
    <row r="66" spans="1:15" hidden="1" x14ac:dyDescent="0.3">
      <c r="A66" s="8"/>
      <c r="B66" s="15"/>
      <c r="C66" s="13"/>
      <c r="D66" s="13"/>
      <c r="E66" s="5"/>
      <c r="F66" s="5"/>
      <c r="G66" s="5"/>
      <c r="I66" s="5"/>
      <c r="J66" s="5"/>
      <c r="K66" s="5"/>
      <c r="M66" s="5"/>
      <c r="N66" s="5"/>
      <c r="O66" s="5"/>
    </row>
    <row r="67" spans="1:15" hidden="1" x14ac:dyDescent="0.3">
      <c r="A67" s="8"/>
      <c r="B67" s="16"/>
      <c r="C67" s="13"/>
      <c r="D67" s="13"/>
      <c r="E67" s="5"/>
      <c r="F67" s="5"/>
      <c r="G67" s="5"/>
      <c r="I67" s="5"/>
      <c r="J67" s="5"/>
      <c r="K67" s="5"/>
      <c r="M67" s="5"/>
      <c r="N67" s="5"/>
      <c r="O67" s="5"/>
    </row>
    <row r="68" spans="1:15" hidden="1" x14ac:dyDescent="0.3">
      <c r="A68" s="8"/>
      <c r="B68" s="16"/>
      <c r="C68" s="13"/>
      <c r="D68" s="13"/>
      <c r="E68" s="5"/>
      <c r="F68" s="5"/>
      <c r="G68" s="5"/>
      <c r="I68" s="5"/>
      <c r="J68" s="5"/>
      <c r="K68" s="5"/>
      <c r="M68" s="5"/>
      <c r="N68" s="5"/>
      <c r="O68" s="5"/>
    </row>
    <row r="69" spans="1:15" hidden="1" x14ac:dyDescent="0.3">
      <c r="A69" s="8"/>
      <c r="B69" s="16"/>
      <c r="C69" s="13"/>
      <c r="D69" s="13"/>
      <c r="E69" s="5"/>
      <c r="F69" s="5"/>
      <c r="G69" s="5"/>
      <c r="I69" s="5"/>
      <c r="J69" s="5"/>
      <c r="K69" s="5"/>
      <c r="M69" s="5"/>
      <c r="N69" s="5"/>
      <c r="O69" s="5"/>
    </row>
    <row r="70" spans="1:15" hidden="1" x14ac:dyDescent="0.3">
      <c r="A70" s="8"/>
      <c r="B70" s="16"/>
      <c r="C70" s="13"/>
      <c r="D70" s="13"/>
      <c r="E70" s="5"/>
      <c r="F70" s="5"/>
      <c r="G70" s="5"/>
      <c r="I70" s="5"/>
      <c r="J70" s="5"/>
      <c r="K70" s="5"/>
      <c r="M70" s="5"/>
      <c r="N70" s="5"/>
      <c r="O70" s="5"/>
    </row>
    <row r="71" spans="1:15" hidden="1" x14ac:dyDescent="0.3">
      <c r="A71" s="8"/>
      <c r="B71" s="16"/>
      <c r="C71" s="13"/>
      <c r="D71" s="13"/>
      <c r="E71" s="5"/>
      <c r="F71" s="5"/>
      <c r="G71" s="5"/>
      <c r="I71" s="5"/>
      <c r="J71" s="5"/>
      <c r="K71" s="5"/>
      <c r="M71" s="5"/>
      <c r="N71" s="5"/>
      <c r="O71" s="5"/>
    </row>
    <row r="72" spans="1:15" hidden="1" x14ac:dyDescent="0.3">
      <c r="A72" s="8"/>
      <c r="B72" s="16"/>
      <c r="C72" s="13"/>
      <c r="D72" s="13"/>
      <c r="E72" s="5"/>
      <c r="F72" s="5"/>
      <c r="G72" s="5"/>
      <c r="I72" s="5"/>
      <c r="J72" s="5"/>
      <c r="K72" s="5"/>
      <c r="M72" s="5"/>
      <c r="N72" s="5"/>
      <c r="O72" s="5"/>
    </row>
    <row r="73" spans="1:15" hidden="1" x14ac:dyDescent="0.3">
      <c r="A73" s="8"/>
      <c r="B73" s="16"/>
      <c r="C73" s="13"/>
      <c r="D73" s="13"/>
      <c r="E73" s="5"/>
      <c r="F73" s="5"/>
      <c r="G73" s="5"/>
      <c r="I73" s="5"/>
      <c r="J73" s="5"/>
      <c r="K73" s="5"/>
      <c r="M73" s="5"/>
      <c r="N73" s="5"/>
      <c r="O73" s="5"/>
    </row>
    <row r="74" spans="1:15" hidden="1" x14ac:dyDescent="0.3">
      <c r="A74" s="8"/>
      <c r="B74" s="16"/>
      <c r="C74" s="13"/>
      <c r="D74" s="13"/>
      <c r="E74" s="5"/>
      <c r="F74" s="5"/>
      <c r="G74" s="5"/>
      <c r="I74" s="5"/>
      <c r="J74" s="5"/>
      <c r="K74" s="5"/>
      <c r="M74" s="5"/>
      <c r="N74" s="5"/>
      <c r="O74" s="5"/>
    </row>
    <row r="75" spans="1:15" hidden="1" x14ac:dyDescent="0.3">
      <c r="A75" s="8"/>
      <c r="B75" s="16"/>
      <c r="C75" s="13"/>
      <c r="D75" s="13"/>
      <c r="E75" s="5"/>
      <c r="F75" s="5"/>
      <c r="G75" s="5"/>
      <c r="I75" s="5"/>
      <c r="J75" s="5"/>
      <c r="K75" s="5"/>
      <c r="M75" s="5"/>
      <c r="N75" s="5"/>
      <c r="O75" s="5"/>
    </row>
    <row r="76" spans="1:15" hidden="1" x14ac:dyDescent="0.3">
      <c r="A76" s="8"/>
      <c r="B76" s="16"/>
      <c r="C76" s="13"/>
      <c r="D76" s="13"/>
      <c r="E76" s="5"/>
      <c r="F76" s="5"/>
      <c r="G76" s="5"/>
      <c r="I76" s="5"/>
      <c r="J76" s="5"/>
      <c r="K76" s="5"/>
      <c r="M76" s="5"/>
      <c r="N76" s="5"/>
      <c r="O76" s="5"/>
    </row>
    <row r="77" spans="1:15" hidden="1" x14ac:dyDescent="0.3">
      <c r="A77" s="8"/>
      <c r="B77" s="16"/>
      <c r="C77" s="13"/>
      <c r="D77" s="13"/>
      <c r="E77" s="5"/>
      <c r="F77" s="5"/>
      <c r="G77" s="5"/>
      <c r="I77" s="5"/>
      <c r="J77" s="5"/>
      <c r="K77" s="5"/>
      <c r="M77" s="5"/>
      <c r="N77" s="5"/>
      <c r="O77" s="5"/>
    </row>
    <row r="78" spans="1:15" hidden="1" x14ac:dyDescent="0.3">
      <c r="A78" s="8"/>
      <c r="B78" s="16"/>
      <c r="C78" s="13"/>
      <c r="D78" s="13"/>
      <c r="E78" s="5"/>
      <c r="F78" s="5"/>
      <c r="G78" s="5"/>
      <c r="I78" s="5"/>
      <c r="J78" s="5"/>
      <c r="K78" s="5"/>
      <c r="M78" s="5"/>
      <c r="N78" s="5"/>
      <c r="O78" s="5"/>
    </row>
    <row r="79" spans="1:15" hidden="1" x14ac:dyDescent="0.3">
      <c r="A79" s="8"/>
      <c r="B79" s="16"/>
      <c r="C79" s="13"/>
      <c r="D79" s="13"/>
      <c r="E79" s="5"/>
      <c r="F79" s="5"/>
      <c r="G79" s="5"/>
      <c r="I79" s="5"/>
      <c r="J79" s="5"/>
      <c r="K79" s="5"/>
      <c r="M79" s="5"/>
      <c r="N79" s="5"/>
      <c r="O79" s="5"/>
    </row>
    <row r="80" spans="1:15" hidden="1" x14ac:dyDescent="0.3">
      <c r="A80" s="8"/>
      <c r="B80" s="16"/>
      <c r="C80" s="13"/>
      <c r="D80" s="13"/>
      <c r="E80" s="5"/>
      <c r="F80" s="5"/>
      <c r="G80" s="5"/>
      <c r="I80" s="5"/>
      <c r="J80" s="5"/>
      <c r="K80" s="5"/>
      <c r="M80" s="5"/>
      <c r="N80" s="5"/>
      <c r="O80" s="5"/>
    </row>
    <row r="81" spans="1:15" hidden="1" x14ac:dyDescent="0.3">
      <c r="A81" s="8"/>
      <c r="B81" s="16"/>
      <c r="C81" s="13"/>
      <c r="D81" s="13"/>
      <c r="E81" s="5"/>
      <c r="F81" s="5"/>
      <c r="G81" s="5"/>
      <c r="I81" s="5"/>
      <c r="J81" s="5"/>
      <c r="K81" s="5"/>
      <c r="M81" s="5"/>
      <c r="N81" s="5"/>
      <c r="O81" s="5"/>
    </row>
    <row r="82" spans="1:15" hidden="1" x14ac:dyDescent="0.3">
      <c r="A82" s="8"/>
      <c r="B82" s="16"/>
      <c r="C82" s="13"/>
      <c r="D82" s="13"/>
      <c r="E82" s="5"/>
      <c r="F82" s="5"/>
      <c r="G82" s="5"/>
      <c r="I82" s="5"/>
      <c r="J82" s="5"/>
      <c r="K82" s="5"/>
      <c r="M82" s="5"/>
      <c r="N82" s="5"/>
      <c r="O82" s="5"/>
    </row>
    <row r="83" spans="1:15" hidden="1" x14ac:dyDescent="0.3">
      <c r="A83" s="5"/>
      <c r="B83" s="18"/>
      <c r="D83" s="2" t="b">
        <f>D4=D5</f>
        <v>1</v>
      </c>
      <c r="E83" s="5"/>
      <c r="F83" s="5"/>
      <c r="G83" s="5"/>
      <c r="I83" s="5"/>
      <c r="J83" s="5"/>
      <c r="K83" s="5"/>
      <c r="M83" s="5"/>
      <c r="N83" s="5"/>
      <c r="O83" s="5"/>
    </row>
    <row r="84" spans="1:15" x14ac:dyDescent="0.3">
      <c r="A84" s="5"/>
      <c r="B84" s="18"/>
      <c r="E84" s="5"/>
      <c r="F84" s="5"/>
      <c r="G84" s="5"/>
      <c r="I84" s="5"/>
      <c r="J84" s="5"/>
      <c r="K84" s="5"/>
      <c r="M84" s="5"/>
      <c r="N84" s="5"/>
      <c r="O84" s="5"/>
    </row>
    <row r="85" spans="1:15" x14ac:dyDescent="0.3">
      <c r="A85" s="5"/>
      <c r="B85" s="5"/>
      <c r="E85" s="5"/>
      <c r="F85" s="5"/>
      <c r="G85" s="5"/>
      <c r="I85" s="5"/>
      <c r="J85" s="5"/>
      <c r="K85" s="5"/>
      <c r="M85" s="5"/>
      <c r="N85" s="5"/>
      <c r="O85" s="5"/>
    </row>
    <row r="86" spans="1:15" ht="14.25" customHeight="1" x14ac:dyDescent="0.3"/>
    <row r="87" spans="1:15" ht="39.75" customHeight="1" x14ac:dyDescent="0.3">
      <c r="A87" s="3">
        <v>2240</v>
      </c>
      <c r="B87" s="97" t="s">
        <v>20</v>
      </c>
      <c r="C87" s="97"/>
      <c r="D87" s="4">
        <f>Ц.Б.!I13</f>
        <v>45814.710000000006</v>
      </c>
      <c r="E87" s="19"/>
      <c r="F87" s="5"/>
      <c r="G87" s="5"/>
      <c r="I87" s="5"/>
      <c r="J87" s="5"/>
      <c r="K87" s="5"/>
      <c r="M87" s="5"/>
      <c r="N87" s="5"/>
      <c r="O87" s="5"/>
    </row>
    <row r="88" spans="1:15" hidden="1" outlineLevel="1" x14ac:dyDescent="0.3">
      <c r="A88" s="20">
        <v>2240</v>
      </c>
      <c r="B88" s="20"/>
      <c r="C88" s="7"/>
      <c r="D88" s="7">
        <f>SUM(D89:D121)</f>
        <v>45814.71</v>
      </c>
      <c r="E88" s="5" t="b">
        <f>D87=D88</f>
        <v>1</v>
      </c>
    </row>
    <row r="89" spans="1:15" hidden="1" collapsed="1" x14ac:dyDescent="0.3">
      <c r="A89" s="10">
        <v>2240.1</v>
      </c>
      <c r="B89" s="96" t="s">
        <v>21</v>
      </c>
      <c r="C89" s="96"/>
      <c r="D89" s="9"/>
    </row>
    <row r="90" spans="1:15" x14ac:dyDescent="0.3">
      <c r="A90" s="10">
        <v>2240.1999999999998</v>
      </c>
      <c r="B90" s="93" t="s">
        <v>22</v>
      </c>
      <c r="C90" s="94"/>
      <c r="D90" s="9">
        <v>788.45</v>
      </c>
    </row>
    <row r="91" spans="1:15" hidden="1" x14ac:dyDescent="0.3">
      <c r="A91" s="10">
        <v>2240.3000000000002</v>
      </c>
      <c r="B91" s="93" t="s">
        <v>23</v>
      </c>
      <c r="C91" s="94"/>
      <c r="D91" s="9"/>
    </row>
    <row r="92" spans="1:15" hidden="1" outlineLevel="1" x14ac:dyDescent="0.3">
      <c r="A92" s="10"/>
      <c r="B92" s="11"/>
      <c r="C92" s="12">
        <f>SUM(C93:C97)</f>
        <v>0</v>
      </c>
      <c r="D92" s="13"/>
      <c r="E92" s="14">
        <f>D91-C92</f>
        <v>0</v>
      </c>
    </row>
    <row r="93" spans="1:15" hidden="1" collapsed="1" x14ac:dyDescent="0.3">
      <c r="A93" s="10"/>
      <c r="B93" s="16"/>
      <c r="C93" s="13"/>
      <c r="D93" s="13"/>
    </row>
    <row r="94" spans="1:15" hidden="1" x14ac:dyDescent="0.3">
      <c r="A94" s="10"/>
      <c r="B94" s="16"/>
      <c r="C94" s="13"/>
      <c r="D94" s="13"/>
    </row>
    <row r="95" spans="1:15" hidden="1" x14ac:dyDescent="0.3">
      <c r="A95" s="10"/>
      <c r="B95" s="16"/>
      <c r="C95" s="13"/>
      <c r="D95" s="13"/>
    </row>
    <row r="96" spans="1:15" hidden="1" x14ac:dyDescent="0.3">
      <c r="A96" s="10"/>
      <c r="B96" s="16"/>
      <c r="C96" s="13"/>
      <c r="D96" s="13"/>
    </row>
    <row r="97" spans="1:5" hidden="1" x14ac:dyDescent="0.3">
      <c r="A97" s="10"/>
      <c r="B97" s="10"/>
      <c r="C97" s="13"/>
      <c r="D97" s="13"/>
    </row>
    <row r="98" spans="1:5" x14ac:dyDescent="0.3">
      <c r="A98" s="10">
        <v>2240.4</v>
      </c>
      <c r="B98" s="93" t="s">
        <v>24</v>
      </c>
      <c r="C98" s="94"/>
      <c r="D98" s="9">
        <v>1.2</v>
      </c>
    </row>
    <row r="99" spans="1:5" x14ac:dyDescent="0.3">
      <c r="A99" s="10">
        <v>2240.5</v>
      </c>
      <c r="B99" s="93" t="s">
        <v>25</v>
      </c>
      <c r="C99" s="94"/>
      <c r="D99" s="9">
        <v>3820</v>
      </c>
    </row>
    <row r="100" spans="1:5" hidden="1" outlineLevel="1" x14ac:dyDescent="0.3">
      <c r="A100" s="10"/>
      <c r="B100" s="11"/>
      <c r="C100" s="12">
        <f>SUM(C101:C109)</f>
        <v>3820</v>
      </c>
      <c r="D100" s="13"/>
      <c r="E100" s="14">
        <f>D99-C100</f>
        <v>0</v>
      </c>
    </row>
    <row r="101" spans="1:5" ht="17.25" customHeight="1" collapsed="1" x14ac:dyDescent="0.3">
      <c r="A101" s="10"/>
      <c r="B101" s="15" t="s">
        <v>26</v>
      </c>
      <c r="C101" s="13">
        <f>110+2450+160</f>
        <v>2720</v>
      </c>
      <c r="D101" s="13"/>
    </row>
    <row r="102" spans="1:5" ht="17.25" customHeight="1" x14ac:dyDescent="0.3">
      <c r="A102" s="10"/>
      <c r="B102" s="15" t="s">
        <v>27</v>
      </c>
      <c r="C102" s="13">
        <f>300+800</f>
        <v>1100</v>
      </c>
      <c r="D102" s="13"/>
    </row>
    <row r="103" spans="1:5" ht="17.25" hidden="1" customHeight="1" x14ac:dyDescent="0.3">
      <c r="A103" s="10"/>
      <c r="B103" s="15"/>
      <c r="C103" s="13"/>
      <c r="D103" s="13"/>
    </row>
    <row r="104" spans="1:5" hidden="1" x14ac:dyDescent="0.3">
      <c r="A104" s="10"/>
      <c r="B104" s="16"/>
      <c r="C104" s="13"/>
      <c r="D104" s="13"/>
    </row>
    <row r="105" spans="1:5" hidden="1" x14ac:dyDescent="0.3">
      <c r="A105" s="10"/>
      <c r="B105" s="16"/>
      <c r="C105" s="13"/>
      <c r="D105" s="13"/>
    </row>
    <row r="106" spans="1:5" hidden="1" x14ac:dyDescent="0.3">
      <c r="A106" s="10"/>
      <c r="B106" s="15"/>
      <c r="C106" s="13"/>
      <c r="D106" s="13"/>
    </row>
    <row r="107" spans="1:5" hidden="1" x14ac:dyDescent="0.3">
      <c r="A107" s="10"/>
      <c r="B107" s="16"/>
      <c r="C107" s="13"/>
      <c r="D107" s="13"/>
    </row>
    <row r="108" spans="1:5" hidden="1" x14ac:dyDescent="0.3">
      <c r="A108" s="10"/>
      <c r="B108" s="16"/>
      <c r="C108" s="13"/>
      <c r="D108" s="13"/>
    </row>
    <row r="109" spans="1:5" hidden="1" x14ac:dyDescent="0.3">
      <c r="A109" s="10"/>
      <c r="B109" s="16"/>
      <c r="C109" s="13"/>
      <c r="D109" s="13"/>
    </row>
    <row r="110" spans="1:5" hidden="1" x14ac:dyDescent="0.3">
      <c r="A110" s="10">
        <v>2240.6</v>
      </c>
      <c r="B110" s="93" t="s">
        <v>28</v>
      </c>
      <c r="C110" s="94"/>
      <c r="D110" s="9"/>
    </row>
    <row r="111" spans="1:5" hidden="1" x14ac:dyDescent="0.3">
      <c r="A111" s="10">
        <v>2240.6999999999998</v>
      </c>
      <c r="B111" s="93" t="s">
        <v>29</v>
      </c>
      <c r="C111" s="94"/>
      <c r="D111" s="9"/>
    </row>
    <row r="112" spans="1:5" hidden="1" x14ac:dyDescent="0.3">
      <c r="A112" s="10">
        <v>2240.8000000000002</v>
      </c>
      <c r="B112" s="93" t="s">
        <v>30</v>
      </c>
      <c r="C112" s="94"/>
      <c r="D112" s="9"/>
    </row>
    <row r="113" spans="1:5" hidden="1" x14ac:dyDescent="0.3">
      <c r="A113" s="10">
        <v>2240.9</v>
      </c>
      <c r="B113" s="93" t="s">
        <v>31</v>
      </c>
      <c r="C113" s="94"/>
      <c r="D113" s="9"/>
    </row>
    <row r="114" spans="1:5" hidden="1" x14ac:dyDescent="0.3">
      <c r="A114" s="10">
        <v>2241.1</v>
      </c>
      <c r="B114" s="93" t="s">
        <v>32</v>
      </c>
      <c r="C114" s="94"/>
      <c r="D114" s="9"/>
    </row>
    <row r="115" spans="1:5" hidden="1" x14ac:dyDescent="0.3">
      <c r="A115" s="10">
        <v>2241.1999999999998</v>
      </c>
      <c r="B115" s="93" t="s">
        <v>33</v>
      </c>
      <c r="C115" s="94"/>
      <c r="D115" s="9"/>
    </row>
    <row r="116" spans="1:5" x14ac:dyDescent="0.3">
      <c r="A116" s="10">
        <v>2241.3000000000002</v>
      </c>
      <c r="B116" s="93" t="s">
        <v>34</v>
      </c>
      <c r="C116" s="94"/>
      <c r="D116" s="9">
        <v>10842.65</v>
      </c>
    </row>
    <row r="117" spans="1:5" hidden="1" x14ac:dyDescent="0.3">
      <c r="A117" s="10">
        <v>2241.4</v>
      </c>
      <c r="B117" s="93" t="s">
        <v>35</v>
      </c>
      <c r="C117" s="94"/>
      <c r="D117" s="9"/>
    </row>
    <row r="118" spans="1:5" hidden="1" x14ac:dyDescent="0.3">
      <c r="A118" s="10">
        <v>2241.5</v>
      </c>
      <c r="B118" s="93" t="s">
        <v>36</v>
      </c>
      <c r="C118" s="94"/>
      <c r="D118" s="9"/>
    </row>
    <row r="119" spans="1:5" ht="38.25" customHeight="1" x14ac:dyDescent="0.3">
      <c r="A119" s="10">
        <v>2241.6</v>
      </c>
      <c r="B119" s="95" t="s">
        <v>37</v>
      </c>
      <c r="C119" s="94"/>
      <c r="D119" s="9">
        <v>693.18</v>
      </c>
    </row>
    <row r="120" spans="1:5" hidden="1" x14ac:dyDescent="0.3">
      <c r="A120" s="10">
        <v>2241.6999999999998</v>
      </c>
      <c r="B120" s="93" t="s">
        <v>38</v>
      </c>
      <c r="C120" s="94"/>
      <c r="D120" s="9"/>
    </row>
    <row r="121" spans="1:5" x14ac:dyDescent="0.3">
      <c r="A121" s="10">
        <v>2241.9</v>
      </c>
      <c r="B121" s="93" t="s">
        <v>39</v>
      </c>
      <c r="C121" s="94"/>
      <c r="D121" s="9">
        <v>29669.23</v>
      </c>
    </row>
    <row r="122" spans="1:5" hidden="1" outlineLevel="1" x14ac:dyDescent="0.3">
      <c r="A122" s="10"/>
      <c r="B122" s="11"/>
      <c r="C122" s="12">
        <f>SUM(C123:C142)</f>
        <v>29669.23</v>
      </c>
      <c r="D122" s="21"/>
      <c r="E122" s="14">
        <f>D121-C122</f>
        <v>0</v>
      </c>
    </row>
    <row r="123" spans="1:5" collapsed="1" x14ac:dyDescent="0.3">
      <c r="A123" s="10"/>
      <c r="B123" s="16" t="s">
        <v>40</v>
      </c>
      <c r="C123" s="13">
        <f>1785+1785</f>
        <v>3570</v>
      </c>
      <c r="D123" s="13"/>
    </row>
    <row r="124" spans="1:5" x14ac:dyDescent="0.3">
      <c r="A124" s="10"/>
      <c r="B124" s="16" t="s">
        <v>41</v>
      </c>
      <c r="C124" s="13">
        <f>25.69+25.69+25.69+25.69+25.69+25.69+25.69+25.69+25.69</f>
        <v>231.21</v>
      </c>
      <c r="D124" s="13"/>
    </row>
    <row r="125" spans="1:5" x14ac:dyDescent="0.3">
      <c r="A125" s="10"/>
      <c r="B125" s="16" t="s">
        <v>42</v>
      </c>
      <c r="C125" s="13">
        <f>98.02+47+227+24</f>
        <v>396.02</v>
      </c>
      <c r="D125" s="13"/>
    </row>
    <row r="126" spans="1:5" x14ac:dyDescent="0.3">
      <c r="A126" s="10"/>
      <c r="B126" s="15" t="s">
        <v>43</v>
      </c>
      <c r="C126" s="13">
        <f>4500+1500+1500+1500+1500</f>
        <v>10500</v>
      </c>
      <c r="D126" s="13"/>
    </row>
    <row r="127" spans="1:5" x14ac:dyDescent="0.3">
      <c r="A127" s="10"/>
      <c r="B127" s="16" t="s">
        <v>44</v>
      </c>
      <c r="C127" s="22">
        <f>600+1200+900+1200+2400+900</f>
        <v>7200</v>
      </c>
      <c r="D127" s="13"/>
    </row>
    <row r="128" spans="1:5" x14ac:dyDescent="0.3">
      <c r="A128" s="10"/>
      <c r="B128" s="15" t="s">
        <v>45</v>
      </c>
      <c r="C128" s="22">
        <v>492</v>
      </c>
      <c r="D128" s="13"/>
    </row>
    <row r="129" spans="1:4" x14ac:dyDescent="0.3">
      <c r="A129" s="10"/>
      <c r="B129" s="16" t="s">
        <v>46</v>
      </c>
      <c r="C129" s="22">
        <v>700</v>
      </c>
      <c r="D129" s="13"/>
    </row>
    <row r="130" spans="1:4" x14ac:dyDescent="0.3">
      <c r="A130" s="10"/>
      <c r="B130" s="16" t="s">
        <v>47</v>
      </c>
      <c r="C130" s="22">
        <f>150+150</f>
        <v>300</v>
      </c>
      <c r="D130" s="13"/>
    </row>
    <row r="131" spans="1:4" x14ac:dyDescent="0.3">
      <c r="A131" s="10"/>
      <c r="B131" s="16" t="s">
        <v>48</v>
      </c>
      <c r="C131" s="22">
        <v>1500</v>
      </c>
      <c r="D131" s="13"/>
    </row>
    <row r="132" spans="1:4" x14ac:dyDescent="0.3">
      <c r="A132" s="10"/>
      <c r="B132" s="16" t="s">
        <v>49</v>
      </c>
      <c r="C132" s="22">
        <v>2200</v>
      </c>
      <c r="D132" s="13"/>
    </row>
    <row r="133" spans="1:4" x14ac:dyDescent="0.3">
      <c r="A133" s="10"/>
      <c r="B133" s="16" t="s">
        <v>50</v>
      </c>
      <c r="C133" s="22">
        <f>180+180+180+540</f>
        <v>1080</v>
      </c>
      <c r="D133" s="13"/>
    </row>
    <row r="134" spans="1:4" x14ac:dyDescent="0.3">
      <c r="A134" s="10"/>
      <c r="B134" s="16" t="s">
        <v>51</v>
      </c>
      <c r="C134" s="22">
        <v>1500</v>
      </c>
      <c r="D134" s="13"/>
    </row>
    <row r="135" spans="1:4" hidden="1" x14ac:dyDescent="0.3">
      <c r="A135" s="10"/>
      <c r="B135" s="16"/>
      <c r="C135" s="22"/>
      <c r="D135" s="13"/>
    </row>
    <row r="136" spans="1:4" ht="19.5" hidden="1" customHeight="1" x14ac:dyDescent="0.3">
      <c r="A136" s="10"/>
      <c r="B136" s="16"/>
      <c r="C136" s="13"/>
      <c r="D136" s="13"/>
    </row>
    <row r="137" spans="1:4" hidden="1" x14ac:dyDescent="0.3">
      <c r="A137" s="10"/>
      <c r="B137" s="15"/>
      <c r="C137" s="13"/>
      <c r="D137" s="13"/>
    </row>
    <row r="138" spans="1:4" hidden="1" x14ac:dyDescent="0.3">
      <c r="A138" s="10"/>
      <c r="B138" s="16"/>
      <c r="C138" s="13"/>
      <c r="D138" s="13"/>
    </row>
    <row r="139" spans="1:4" hidden="1" x14ac:dyDescent="0.3">
      <c r="A139" s="10"/>
      <c r="B139" s="16"/>
      <c r="C139" s="13"/>
      <c r="D139" s="13"/>
    </row>
    <row r="140" spans="1:4" hidden="1" x14ac:dyDescent="0.3">
      <c r="A140" s="10"/>
      <c r="B140" s="15"/>
      <c r="C140" s="13"/>
      <c r="D140" s="13"/>
    </row>
    <row r="141" spans="1:4" hidden="1" x14ac:dyDescent="0.3">
      <c r="A141" s="10"/>
      <c r="B141" s="15"/>
      <c r="C141" s="13"/>
      <c r="D141" s="13"/>
    </row>
    <row r="142" spans="1:4" hidden="1" x14ac:dyDescent="0.3">
      <c r="A142" s="10"/>
      <c r="B142" s="15"/>
      <c r="C142" s="13"/>
      <c r="D142" s="13"/>
    </row>
    <row r="143" spans="1:4" hidden="1" x14ac:dyDescent="0.3"/>
    <row r="144" spans="1:4" hidden="1" x14ac:dyDescent="0.3">
      <c r="D144" s="2" t="b">
        <f>D87=D88</f>
        <v>1</v>
      </c>
    </row>
  </sheetData>
  <sheetProtection sheet="1" objects="1" scenarios="1"/>
  <mergeCells count="31">
    <mergeCell ref="B44:C44"/>
    <mergeCell ref="A1:D1"/>
    <mergeCell ref="A2:D2"/>
    <mergeCell ref="B4:C4"/>
    <mergeCell ref="B6:C6"/>
    <mergeCell ref="B7:C7"/>
    <mergeCell ref="B15:C15"/>
    <mergeCell ref="B16:C16"/>
    <mergeCell ref="B17:C17"/>
    <mergeCell ref="B30:C30"/>
    <mergeCell ref="B31:C31"/>
    <mergeCell ref="B43:C43"/>
    <mergeCell ref="B114:C114"/>
    <mergeCell ref="B55:C55"/>
    <mergeCell ref="B87:C87"/>
    <mergeCell ref="B89:C89"/>
    <mergeCell ref="B90:C90"/>
    <mergeCell ref="B91:C91"/>
    <mergeCell ref="B98:C98"/>
    <mergeCell ref="B99:C99"/>
    <mergeCell ref="B110:C110"/>
    <mergeCell ref="B111:C111"/>
    <mergeCell ref="B112:C112"/>
    <mergeCell ref="B113:C113"/>
    <mergeCell ref="B121:C121"/>
    <mergeCell ref="B115:C115"/>
    <mergeCell ref="B116:C116"/>
    <mergeCell ref="B117:C117"/>
    <mergeCell ref="B118:C118"/>
    <mergeCell ref="B119:C119"/>
    <mergeCell ref="B120:C120"/>
  </mergeCells>
  <pageMargins left="1.1811023622047243" right="0.19685039370078741" top="0.19685039370078741" bottom="1.1811023622047243" header="0.31496062992125984" footer="0.31496062992125984"/>
  <pageSetup paperSize="9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Ц.Б.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2021-12-01T10:14:40Z</dcterms:created>
  <dcterms:modified xsi:type="dcterms:W3CDTF">2021-12-01T10:15:31Z</dcterms:modified>
</cp:coreProperties>
</file>