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ЗОШ\"/>
    </mc:Choice>
  </mc:AlternateContent>
  <xr:revisionPtr revIDLastSave="0" documentId="13_ncr:1_{6121E163-7742-42B5-AA51-74F50004501D}" xr6:coauthVersionLast="36" xr6:coauthVersionMax="36" xr10:uidLastSave="{00000000-0000-0000-0000-000000000000}"/>
  <bookViews>
    <workbookView xWindow="0" yWindow="0" windowWidth="24510" windowHeight="12075" xr2:uid="{648F4654-B337-41AF-AB7B-37D9A09AC551}"/>
  </bookViews>
  <sheets>
    <sheet name="Гряди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5" i="2"/>
  <c r="A2" i="2"/>
  <c r="AM26" i="3"/>
  <c r="AL26" i="3"/>
  <c r="AJ26" i="3"/>
  <c r="AI26" i="3"/>
  <c r="AG26" i="3"/>
  <c r="AF26" i="3"/>
  <c r="AD26" i="3"/>
  <c r="AC26" i="3"/>
  <c r="AA26" i="3"/>
  <c r="Z26" i="3"/>
  <c r="X26" i="3"/>
  <c r="U26" i="3"/>
  <c r="T26" i="3"/>
  <c r="R26" i="3"/>
  <c r="Q26" i="3"/>
  <c r="O26" i="3"/>
  <c r="N26" i="3"/>
  <c r="L26" i="3"/>
  <c r="AN25" i="3"/>
  <c r="AK25" i="3"/>
  <c r="AH25" i="3"/>
  <c r="AE25" i="3"/>
  <c r="AB25" i="3"/>
  <c r="Y25" i="3"/>
  <c r="V25" i="3"/>
  <c r="S25" i="3"/>
  <c r="P25" i="3"/>
  <c r="M25" i="3"/>
  <c r="I25" i="3"/>
  <c r="H25" i="3"/>
  <c r="J25" i="3" s="1"/>
  <c r="F25" i="3"/>
  <c r="AN24" i="3"/>
  <c r="AK24" i="3"/>
  <c r="AH24" i="3"/>
  <c r="AE24" i="3"/>
  <c r="AB24" i="3"/>
  <c r="Y24" i="3"/>
  <c r="V24" i="3"/>
  <c r="S24" i="3"/>
  <c r="P24" i="3"/>
  <c r="M24" i="3"/>
  <c r="I24" i="3"/>
  <c r="H24" i="3"/>
  <c r="J24" i="3" s="1"/>
  <c r="F24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E23" i="3" s="1"/>
  <c r="G23" i="3" s="1"/>
  <c r="AN22" i="3"/>
  <c r="AK22" i="3"/>
  <c r="AH22" i="3"/>
  <c r="AE22" i="3"/>
  <c r="AB22" i="3"/>
  <c r="Y22" i="3"/>
  <c r="V22" i="3"/>
  <c r="S22" i="3"/>
  <c r="P22" i="3"/>
  <c r="K22" i="3"/>
  <c r="I22" i="3"/>
  <c r="F22" i="3" s="1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AN19" i="3"/>
  <c r="AK19" i="3"/>
  <c r="AH19" i="3"/>
  <c r="AE19" i="3"/>
  <c r="AB19" i="3"/>
  <c r="Y19" i="3"/>
  <c r="V19" i="3"/>
  <c r="S19" i="3"/>
  <c r="P19" i="3"/>
  <c r="M19" i="3"/>
  <c r="I19" i="3"/>
  <c r="J19" i="3" s="1"/>
  <c r="H19" i="3"/>
  <c r="F19" i="3"/>
  <c r="G19" i="3" s="1"/>
  <c r="E19" i="3"/>
  <c r="AN18" i="3"/>
  <c r="AK18" i="3"/>
  <c r="AH18" i="3"/>
  <c r="AE18" i="3"/>
  <c r="AB18" i="3"/>
  <c r="Y18" i="3"/>
  <c r="V18" i="3"/>
  <c r="S18" i="3"/>
  <c r="P18" i="3"/>
  <c r="K18" i="3"/>
  <c r="I18" i="3"/>
  <c r="F18" i="3" s="1"/>
  <c r="AN17" i="3"/>
  <c r="AK17" i="3"/>
  <c r="AH17" i="3"/>
  <c r="AE17" i="3"/>
  <c r="AB17" i="3"/>
  <c r="Y17" i="3"/>
  <c r="V17" i="3"/>
  <c r="S17" i="3"/>
  <c r="P17" i="3"/>
  <c r="M17" i="3"/>
  <c r="I17" i="3"/>
  <c r="H17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AN15" i="3"/>
  <c r="AK15" i="3"/>
  <c r="AH15" i="3"/>
  <c r="AE15" i="3"/>
  <c r="AB15" i="3"/>
  <c r="Y15" i="3"/>
  <c r="V15" i="3"/>
  <c r="S15" i="3"/>
  <c r="P15" i="3"/>
  <c r="M15" i="3"/>
  <c r="I15" i="3"/>
  <c r="H15" i="3"/>
  <c r="J15" i="3" s="1"/>
  <c r="F15" i="3"/>
  <c r="AN14" i="3"/>
  <c r="AK14" i="3"/>
  <c r="AH14" i="3"/>
  <c r="AE14" i="3"/>
  <c r="AB14" i="3"/>
  <c r="Y14" i="3"/>
  <c r="V14" i="3"/>
  <c r="S14" i="3"/>
  <c r="P14" i="3"/>
  <c r="M14" i="3"/>
  <c r="J14" i="3"/>
  <c r="I14" i="3"/>
  <c r="F14" i="3" s="1"/>
  <c r="G14" i="3" s="1"/>
  <c r="H14" i="3"/>
  <c r="E14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E13" i="3" s="1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J11" i="3" s="1"/>
  <c r="AN10" i="3"/>
  <c r="AK10" i="3"/>
  <c r="AH10" i="3"/>
  <c r="AE10" i="3"/>
  <c r="AB10" i="3"/>
  <c r="W10" i="3"/>
  <c r="V10" i="3"/>
  <c r="S10" i="3"/>
  <c r="P10" i="3"/>
  <c r="M10" i="3"/>
  <c r="I10" i="3"/>
  <c r="F10" i="3" s="1"/>
  <c r="AN9" i="3"/>
  <c r="AK9" i="3"/>
  <c r="AH9" i="3"/>
  <c r="AE9" i="3"/>
  <c r="AB9" i="3"/>
  <c r="Y9" i="3"/>
  <c r="W9" i="3"/>
  <c r="H9" i="3" s="1"/>
  <c r="E9" i="3" s="1"/>
  <c r="V9" i="3"/>
  <c r="S9" i="3"/>
  <c r="P9" i="3"/>
  <c r="M9" i="3"/>
  <c r="I9" i="3"/>
  <c r="F9" i="3" s="1"/>
  <c r="C103" i="2"/>
  <c r="C102" i="2"/>
  <c r="C101" i="2" s="1"/>
  <c r="E101" i="2" s="1"/>
  <c r="C80" i="2"/>
  <c r="E80" i="2" s="1"/>
  <c r="E70" i="2"/>
  <c r="C70" i="2"/>
  <c r="E66" i="2"/>
  <c r="D65" i="2"/>
  <c r="D112" i="2" s="1"/>
  <c r="C48" i="2"/>
  <c r="E48" i="2" s="1"/>
  <c r="E42" i="2"/>
  <c r="C42" i="2"/>
  <c r="D40" i="2"/>
  <c r="C35" i="2"/>
  <c r="E35" i="2" s="1"/>
  <c r="C22" i="2"/>
  <c r="E22" i="2" s="1"/>
  <c r="C8" i="2"/>
  <c r="E8" i="2" s="1"/>
  <c r="E5" i="2"/>
  <c r="D4" i="2"/>
  <c r="D61" i="2" s="1"/>
  <c r="G13" i="3" l="1"/>
  <c r="J13" i="3"/>
  <c r="J12" i="3"/>
  <c r="J20" i="3"/>
  <c r="J21" i="3"/>
  <c r="G21" i="3"/>
  <c r="I26" i="3"/>
  <c r="E12" i="3"/>
  <c r="G12" i="3" s="1"/>
  <c r="E21" i="3"/>
  <c r="E25" i="3"/>
  <c r="E11" i="3"/>
  <c r="G11" i="3" s="1"/>
  <c r="E15" i="3"/>
  <c r="G15" i="3" s="1"/>
  <c r="F17" i="3"/>
  <c r="E20" i="3"/>
  <c r="G20" i="3" s="1"/>
  <c r="E24" i="3"/>
  <c r="G24" i="3" s="1"/>
  <c r="J23" i="3"/>
  <c r="K26" i="3"/>
  <c r="H18" i="3"/>
  <c r="M18" i="3"/>
  <c r="H10" i="3"/>
  <c r="Y10" i="3"/>
  <c r="Y26" i="3" s="1"/>
  <c r="G9" i="3"/>
  <c r="F26" i="3"/>
  <c r="V26" i="3"/>
  <c r="E16" i="3"/>
  <c r="G16" i="3" s="1"/>
  <c r="J16" i="3"/>
  <c r="AH26" i="3"/>
  <c r="P26" i="3"/>
  <c r="AK26" i="3"/>
  <c r="J17" i="3"/>
  <c r="E17" i="3"/>
  <c r="G17" i="3" s="1"/>
  <c r="J9" i="3"/>
  <c r="S26" i="3"/>
  <c r="AB26" i="3"/>
  <c r="AN26" i="3"/>
  <c r="AE26" i="3"/>
  <c r="W26" i="3"/>
  <c r="M22" i="3"/>
  <c r="H22" i="3"/>
  <c r="G25" i="3"/>
  <c r="M26" i="3" l="1"/>
  <c r="J10" i="3"/>
  <c r="E10" i="3"/>
  <c r="H26" i="3"/>
  <c r="J18" i="3"/>
  <c r="E18" i="3"/>
  <c r="G18" i="3" s="1"/>
  <c r="E22" i="3"/>
  <c r="G22" i="3" s="1"/>
  <c r="J22" i="3"/>
  <c r="J26" i="3" l="1"/>
  <c r="G10" i="3"/>
  <c r="G26" i="3" s="1"/>
  <c r="E26" i="3"/>
</calcChain>
</file>

<file path=xl/sharedStrings.xml><?xml version="1.0" encoding="utf-8"?>
<sst xmlns="http://schemas.openxmlformats.org/spreadsheetml/2006/main" count="118" uniqueCount="82">
  <si>
    <t>Касові видатки Грядівський ліцей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</si>
  <si>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</si>
  <si>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</si>
  <si>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</si>
  <si>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</si>
  <si>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доставка підручників / 02. 2021</t>
  </si>
  <si>
    <t>свідоцтва / 06. 2021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</si>
  <si>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</si>
  <si>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</si>
  <si>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</si>
  <si>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</si>
  <si>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</si>
  <si>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стільці учнівські 28шт. / 05.2021</t>
  </si>
  <si>
    <t>Бензин</t>
  </si>
  <si>
    <t>Запчастини</t>
  </si>
  <si>
    <t>ресори / 04. 2021</t>
  </si>
  <si>
    <t>Ін.матеріали</t>
  </si>
  <si>
    <t>печатка / 03.2021</t>
  </si>
  <si>
    <t>Оплата послуг (крім комунальних) </t>
  </si>
  <si>
    <t>Медогляд</t>
  </si>
  <si>
    <t>Страхування</t>
  </si>
  <si>
    <t>Транспортні послуги</t>
  </si>
  <si>
    <t>стрільби для учнів 11 кл. / 05.2021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</si>
  <si>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</si>
  <si>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</si>
  <si>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</si>
  <si>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</si>
  <si>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</si>
  <si>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</si>
  <si>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</si>
  <si>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</si>
  <si>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</si>
  <si>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</si>
  <si>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</si>
  <si>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</si>
  <si>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</si>
  <si>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</si>
  <si>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02,03,04,05,06. 2021</t>
  </si>
  <si>
    <t>дослідж. змивів та проб питн. води / 03,06.2021</t>
  </si>
  <si>
    <t>пров. дослідж. Освітлення та повітря / 03.2021</t>
  </si>
  <si>
    <t>оновлення програмного комплексу "Курс" / 04.2021</t>
  </si>
  <si>
    <t>тех.обсл. Та перевірка щільності вводу газопроводу / 04.2021</t>
  </si>
  <si>
    <t>переєстрація шкільного автобуса / 04.2021</t>
  </si>
  <si>
    <t>послуги пров.досл. Транспорн.засобів. / 04.2021</t>
  </si>
  <si>
    <t>тех. огляд автобуса / 05. 2021</t>
  </si>
  <si>
    <t>Кошторисні призначення та касові видатки ЗЗСО м.Нововолинськ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</si>
  <si>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</si>
  <si>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</si>
  <si>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</si>
  <si>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</si>
  <si>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</si>
  <si>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</si>
  <si>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Місцеаий бюджет 0611021 </t>
  </si>
  <si>
    <t>Загальний фонд/00 
Освятня субвенція 0611031</t>
  </si>
  <si>
    <t>Загальний фонд/00 
Освятня субвенція ЗАЛИШОК 0611061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</si>
  <si>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</si>
  <si>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</si>
  <si>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</si>
  <si>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</si>
  <si>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</si>
  <si>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</si>
  <si>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</si>
  <si>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</si>
  <si>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</si>
  <si>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</si>
  <si>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</si>
  <si>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</si>
  <si>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</si>
  <si>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</si>
  <si>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</si>
  <si>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</si>
  <si>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</si>
  <si>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</si>
  <si>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</si>
  <si>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</si>
  <si>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</si>
  <si>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</si>
  <si>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</si>
  <si>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</si>
  <si>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</si>
  <si>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</si>
  <si>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Грядівський ліцей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</si>
</sst>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7" fillId="0" borderId="23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>
      <alignment horizontal="left" vertical="center" wrapText="1" indent="1"/>
    </xf>
    <xf numFmtId="0" fontId="6" fillId="0" borderId="25" xfId="1" applyFont="1" applyBorder="1" applyAlignment="1">
      <alignment horizontal="left" vertical="top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30" xfId="1" applyFont="1" applyBorder="1" applyAlignment="1">
      <alignment horizontal="center" vertical="top" wrapText="1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3" xfId="1" applyNumberFormat="1" applyFont="1" applyFill="1" applyBorder="1" applyAlignment="1" applyProtection="1">
      <alignment horizontal="right" vertical="center" wrapText="1" indent="1"/>
    </xf>
    <xf numFmtId="164" fontId="6" fillId="4" borderId="34" xfId="1" applyNumberFormat="1" applyFont="1" applyFill="1" applyBorder="1" applyAlignment="1" applyProtection="1">
      <alignment horizontal="right" vertical="center" wrapText="1" indent="1"/>
    </xf>
    <xf numFmtId="164" fontId="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7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8" xfId="1" applyFont="1" applyBorder="1" applyAlignment="1">
      <alignment horizontal="left" vertical="center" wrapText="1" indent="1"/>
    </xf>
    <xf numFmtId="0" fontId="6" fillId="0" borderId="21" xfId="1" applyFont="1" applyBorder="1" applyAlignment="1">
      <alignment horizontal="left" vertical="top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6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3" xfId="1" applyNumberFormat="1" applyFont="1" applyFill="1" applyBorder="1" applyAlignment="1" applyProtection="1">
      <alignment horizontal="right" vertical="center" wrapText="1" indent="1"/>
    </xf>
    <xf numFmtId="164" fontId="2" fillId="5" borderId="39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</cellXfs>
  <cellStyles count="2">
    <cellStyle name="Обычный" xfId="0" builtinId="0"/>
    <cellStyle name="Обычный 2" xfId="1" xr:uid="{112E71BC-35F0-4277-8675-4912D6BD71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E6F9B-A32B-4B8E-8D10-4A2B24DADBF0}">
  <sheetPr codeName="Лист1">
    <pageSetUpPr fitToPage="1"/>
  </sheetPr>
  <dimension ref="A1:AU26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5703125" style="127" customWidth="1"/>
    <col min="2" max="2" width="10.140625" style="129" customWidth="1"/>
    <col min="3" max="3" width="16" style="128" customWidth="1"/>
    <col min="4" max="4" width="22.85546875" style="87" customWidth="1"/>
    <col min="5" max="5" width="24.7109375" style="87" customWidth="1"/>
    <col min="6" max="6" width="23.7109375" style="128" customWidth="1"/>
    <col min="7" max="7" width="22.28515625" style="128" customWidth="1"/>
    <col min="8" max="8" width="25.28515625" style="128" customWidth="1"/>
    <col min="9" max="9" width="23" style="128" customWidth="1"/>
    <col min="10" max="10" width="21.5703125" style="128" customWidth="1"/>
    <col min="11" max="11" width="21.5703125" style="87" customWidth="1"/>
    <col min="12" max="13" width="21.140625" style="128" customWidth="1"/>
    <col min="14" max="14" width="21.5703125" style="87" customWidth="1"/>
    <col min="15" max="16" width="21.140625" style="128" customWidth="1"/>
    <col min="17" max="17" width="21.5703125" style="87" customWidth="1"/>
    <col min="18" max="19" width="21.140625" style="128" customWidth="1"/>
    <col min="20" max="20" width="21.5703125" style="87" customWidth="1"/>
    <col min="21" max="22" width="21.140625" style="128" customWidth="1"/>
    <col min="23" max="23" width="21.5703125" style="87" customWidth="1"/>
    <col min="24" max="25" width="21.140625" style="128" customWidth="1"/>
    <col min="26" max="26" width="18.140625" style="87" customWidth="1"/>
    <col min="27" max="28" width="17.85546875" style="128" customWidth="1"/>
    <col min="29" max="29" width="20.5703125" style="128" customWidth="1"/>
    <col min="30" max="31" width="22.7109375" style="128" customWidth="1"/>
    <col min="32" max="32" width="21.140625" style="87" customWidth="1"/>
    <col min="33" max="34" width="20.85546875" style="128" customWidth="1"/>
    <col min="35" max="35" width="22" style="87" customWidth="1"/>
    <col min="36" max="36" width="20" style="128" customWidth="1"/>
    <col min="37" max="37" width="18.28515625" style="128" customWidth="1"/>
    <col min="38" max="38" width="22" style="87" customWidth="1"/>
    <col min="39" max="39" width="20" style="128" customWidth="1"/>
    <col min="40" max="40" width="18.28515625" style="128" customWidth="1"/>
    <col min="41" max="42" width="18.140625" style="128" customWidth="1"/>
    <col min="43" max="43" width="14.28515625" style="87" customWidth="1"/>
    <col min="44" max="46" width="18.140625" style="128" customWidth="1"/>
    <col min="47" max="48" width="14.28515625" style="87" customWidth="1"/>
    <col min="49" max="16384" width="9.140625" style="87"/>
  </cols>
  <sheetData>
    <row r="1" spans="1:47" s="36" customFormat="1" ht="15" customHeight="1" x14ac:dyDescent="0.3">
      <c r="A1" s="32"/>
      <c r="B1" s="33"/>
      <c r="C1" s="34"/>
      <c r="D1" s="34"/>
      <c r="E1" s="34"/>
      <c r="F1" s="34"/>
      <c r="G1" s="34"/>
      <c r="H1" s="34"/>
      <c r="I1" s="35"/>
      <c r="J1" s="35"/>
      <c r="L1" s="34"/>
      <c r="M1" s="34"/>
      <c r="O1" s="34"/>
      <c r="P1" s="34"/>
      <c r="R1" s="34"/>
      <c r="S1" s="34"/>
      <c r="U1" s="34"/>
      <c r="V1" s="34"/>
      <c r="X1" s="34"/>
      <c r="Y1" s="34"/>
      <c r="AA1" s="34"/>
      <c r="AB1" s="34"/>
      <c r="AC1" s="34"/>
      <c r="AD1" s="35"/>
      <c r="AE1" s="35"/>
      <c r="AG1" s="34"/>
      <c r="AH1" s="34"/>
      <c r="AJ1" s="34"/>
      <c r="AK1" s="34"/>
      <c r="AM1" s="34"/>
      <c r="AN1" s="34"/>
      <c r="AO1" s="34"/>
      <c r="AP1" s="35"/>
      <c r="AR1" s="34"/>
      <c r="AS1" s="34"/>
      <c r="AT1" s="35"/>
    </row>
    <row r="2" spans="1:47" s="36" customFormat="1" ht="12.75" customHeight="1" x14ac:dyDescent="0.35">
      <c r="A2" s="32"/>
      <c r="B2" s="37" t="s">
        <v>45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8"/>
      <c r="AJ2" s="38"/>
      <c r="AK2" s="38"/>
      <c r="AL2" s="38"/>
      <c r="AM2" s="38"/>
      <c r="AN2" s="38"/>
    </row>
    <row r="3" spans="1:47" s="36" customFormat="1" ht="12" customHeight="1" x14ac:dyDescent="0.35">
      <c r="A3" s="32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8"/>
      <c r="AJ3" s="38"/>
      <c r="AK3" s="38"/>
      <c r="AL3" s="38"/>
      <c r="AM3" s="38"/>
      <c r="AN3" s="38"/>
    </row>
    <row r="4" spans="1:47" s="36" customFormat="1" ht="25.5" customHeight="1" x14ac:dyDescent="0.35">
      <c r="A4" s="32"/>
      <c r="B4" s="37" t="s">
        <v>46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8"/>
      <c r="AJ4" s="38"/>
      <c r="AK4" s="38"/>
      <c r="AL4" s="38"/>
      <c r="AM4" s="38"/>
      <c r="AN4" s="38"/>
    </row>
    <row r="5" spans="1:47" s="36" customFormat="1" ht="5.25" customHeight="1" thickBot="1" x14ac:dyDescent="0.3">
      <c r="A5" s="32"/>
      <c r="B5" s="39"/>
      <c r="C5" s="39"/>
      <c r="D5" s="39"/>
      <c r="E5" s="39"/>
      <c r="F5" s="39"/>
      <c r="G5" s="39"/>
      <c r="H5" s="39"/>
      <c r="I5" s="39"/>
      <c r="J5" s="39"/>
      <c r="K5" s="39"/>
      <c r="N5" s="39"/>
      <c r="Q5" s="39"/>
      <c r="T5" s="39"/>
      <c r="W5" s="39"/>
      <c r="Z5" s="39"/>
      <c r="AC5" s="39"/>
      <c r="AD5" s="39"/>
      <c r="AE5" s="39"/>
      <c r="AF5" s="39"/>
      <c r="AI5" s="39"/>
      <c r="AL5" s="39"/>
      <c r="AO5" s="39"/>
      <c r="AP5" s="39"/>
      <c r="AQ5" s="39"/>
      <c r="AS5" s="39"/>
      <c r="AT5" s="39"/>
      <c r="AU5" s="39"/>
    </row>
    <row r="6" spans="1:47" s="36" customFormat="1" ht="52.5" customHeight="1" thickBot="1" x14ac:dyDescent="0.3">
      <c r="A6" s="40" t="s">
        <v>47</v>
      </c>
      <c r="B6" s="41" t="s">
        <v>48</v>
      </c>
      <c r="C6" s="42" t="s">
        <v>49</v>
      </c>
      <c r="D6" s="43"/>
      <c r="E6" s="44" t="s">
        <v>50</v>
      </c>
      <c r="F6" s="45"/>
      <c r="G6" s="46"/>
      <c r="H6" s="44" t="s">
        <v>51</v>
      </c>
      <c r="I6" s="45"/>
      <c r="J6" s="46"/>
      <c r="K6" s="47" t="s">
        <v>52</v>
      </c>
      <c r="L6" s="48"/>
      <c r="M6" s="49"/>
      <c r="N6" s="47" t="s">
        <v>53</v>
      </c>
      <c r="O6" s="48"/>
      <c r="P6" s="49"/>
      <c r="Q6" s="47" t="s">
        <v>54</v>
      </c>
      <c r="R6" s="48"/>
      <c r="S6" s="49"/>
      <c r="T6" s="47" t="s">
        <v>55</v>
      </c>
      <c r="U6" s="48"/>
      <c r="V6" s="49"/>
      <c r="W6" s="47" t="s">
        <v>56</v>
      </c>
      <c r="X6" s="48"/>
      <c r="Y6" s="49"/>
      <c r="Z6" s="47" t="s">
        <v>57</v>
      </c>
      <c r="AA6" s="48"/>
      <c r="AB6" s="49"/>
      <c r="AC6" s="48" t="s">
        <v>58</v>
      </c>
      <c r="AD6" s="48"/>
      <c r="AE6" s="49"/>
      <c r="AF6" s="47" t="s">
        <v>59</v>
      </c>
      <c r="AG6" s="48"/>
      <c r="AH6" s="49"/>
      <c r="AI6" s="50" t="s">
        <v>60</v>
      </c>
      <c r="AJ6" s="51"/>
      <c r="AK6" s="52"/>
      <c r="AL6" s="50" t="s">
        <v>61</v>
      </c>
      <c r="AM6" s="51"/>
      <c r="AN6" s="52"/>
    </row>
    <row r="7" spans="1:47" s="36" customFormat="1" ht="49.5" customHeight="1" thickBot="1" x14ac:dyDescent="0.3">
      <c r="A7" s="53"/>
      <c r="B7" s="54"/>
      <c r="C7" s="55"/>
      <c r="D7" s="56"/>
      <c r="E7" s="57" t="s">
        <v>62</v>
      </c>
      <c r="F7" s="58" t="s">
        <v>63</v>
      </c>
      <c r="G7" s="59" t="s">
        <v>64</v>
      </c>
      <c r="H7" s="57" t="s">
        <v>62</v>
      </c>
      <c r="I7" s="58" t="s">
        <v>63</v>
      </c>
      <c r="J7" s="59" t="s">
        <v>64</v>
      </c>
      <c r="K7" s="60" t="s">
        <v>62</v>
      </c>
      <c r="L7" s="61" t="s">
        <v>63</v>
      </c>
      <c r="M7" s="62" t="s">
        <v>64</v>
      </c>
      <c r="N7" s="60" t="s">
        <v>62</v>
      </c>
      <c r="O7" s="61" t="s">
        <v>63</v>
      </c>
      <c r="P7" s="62" t="s">
        <v>64</v>
      </c>
      <c r="Q7" s="60" t="s">
        <v>62</v>
      </c>
      <c r="R7" s="61" t="s">
        <v>63</v>
      </c>
      <c r="S7" s="62" t="s">
        <v>64</v>
      </c>
      <c r="T7" s="60" t="s">
        <v>62</v>
      </c>
      <c r="U7" s="61" t="s">
        <v>63</v>
      </c>
      <c r="V7" s="62" t="s">
        <v>64</v>
      </c>
      <c r="W7" s="60" t="s">
        <v>62</v>
      </c>
      <c r="X7" s="61" t="s">
        <v>63</v>
      </c>
      <c r="Y7" s="62" t="s">
        <v>64</v>
      </c>
      <c r="Z7" s="60" t="s">
        <v>62</v>
      </c>
      <c r="AA7" s="61" t="s">
        <v>63</v>
      </c>
      <c r="AB7" s="62" t="s">
        <v>64</v>
      </c>
      <c r="AC7" s="60" t="s">
        <v>62</v>
      </c>
      <c r="AD7" s="61" t="s">
        <v>63</v>
      </c>
      <c r="AE7" s="62" t="s">
        <v>64</v>
      </c>
      <c r="AF7" s="60" t="s">
        <v>62</v>
      </c>
      <c r="AG7" s="61" t="s">
        <v>63</v>
      </c>
      <c r="AH7" s="62" t="s">
        <v>64</v>
      </c>
      <c r="AI7" s="60" t="s">
        <v>62</v>
      </c>
      <c r="AJ7" s="61" t="s">
        <v>63</v>
      </c>
      <c r="AK7" s="62" t="s">
        <v>64</v>
      </c>
      <c r="AL7" s="60" t="s">
        <v>62</v>
      </c>
      <c r="AM7" s="61" t="s">
        <v>63</v>
      </c>
      <c r="AN7" s="62" t="s">
        <v>64</v>
      </c>
    </row>
    <row r="8" spans="1:47" s="76" customFormat="1" ht="16.5" thickBot="1" x14ac:dyDescent="0.25">
      <c r="A8" s="63">
        <v>1</v>
      </c>
      <c r="B8" s="64">
        <v>2</v>
      </c>
      <c r="C8" s="65">
        <v>3</v>
      </c>
      <c r="D8" s="66"/>
      <c r="E8" s="67">
        <v>4</v>
      </c>
      <c r="F8" s="68">
        <v>5</v>
      </c>
      <c r="G8" s="69">
        <v>6</v>
      </c>
      <c r="H8" s="70">
        <v>7</v>
      </c>
      <c r="I8" s="69">
        <v>8</v>
      </c>
      <c r="J8" s="71">
        <v>9</v>
      </c>
      <c r="K8" s="72">
        <v>10</v>
      </c>
      <c r="L8" s="73">
        <v>9</v>
      </c>
      <c r="M8" s="73">
        <v>9</v>
      </c>
      <c r="N8" s="72">
        <v>10</v>
      </c>
      <c r="O8" s="73">
        <v>9</v>
      </c>
      <c r="P8" s="73">
        <v>9</v>
      </c>
      <c r="Q8" s="72">
        <v>10</v>
      </c>
      <c r="R8" s="73">
        <v>9</v>
      </c>
      <c r="S8" s="73">
        <v>9</v>
      </c>
      <c r="T8" s="72">
        <v>10</v>
      </c>
      <c r="U8" s="73">
        <v>9</v>
      </c>
      <c r="V8" s="73">
        <v>9</v>
      </c>
      <c r="W8" s="72">
        <v>10</v>
      </c>
      <c r="X8" s="73">
        <v>9</v>
      </c>
      <c r="Y8" s="73">
        <v>9</v>
      </c>
      <c r="Z8" s="72">
        <v>10</v>
      </c>
      <c r="AA8" s="73">
        <v>11</v>
      </c>
      <c r="AB8" s="73">
        <v>12</v>
      </c>
      <c r="AC8" s="74">
        <v>13</v>
      </c>
      <c r="AD8" s="75">
        <v>14</v>
      </c>
      <c r="AE8" s="75">
        <v>15</v>
      </c>
      <c r="AF8" s="74">
        <v>16</v>
      </c>
      <c r="AG8" s="75">
        <v>17</v>
      </c>
      <c r="AH8" s="75">
        <v>18</v>
      </c>
      <c r="AI8" s="74">
        <v>19</v>
      </c>
      <c r="AJ8" s="75">
        <v>20</v>
      </c>
      <c r="AK8" s="75">
        <v>21</v>
      </c>
      <c r="AL8" s="74">
        <v>19</v>
      </c>
      <c r="AM8" s="75">
        <v>20</v>
      </c>
      <c r="AN8" s="75">
        <v>21</v>
      </c>
    </row>
    <row r="9" spans="1:47" ht="18.75" customHeight="1" x14ac:dyDescent="0.2">
      <c r="A9" s="77" t="s">
        <v>81</v>
      </c>
      <c r="B9" s="119">
        <v>2111</v>
      </c>
      <c r="C9" s="78" t="s">
        <v>65</v>
      </c>
      <c r="D9" s="120"/>
      <c r="E9" s="79">
        <f>H9+Z9+AC9+AF9+AI9+AL9</f>
        <v>4925529.5599999996</v>
      </c>
      <c r="F9" s="80">
        <f>I9+AA9+AD9+AG9+AJ9+AM9</f>
        <v>2678674.3000000003</v>
      </c>
      <c r="G9" s="121">
        <f>E9-F9</f>
        <v>2246855.2599999993</v>
      </c>
      <c r="H9" s="81">
        <f>K9+N9+W9+Q9+T9</f>
        <v>4925529.5599999996</v>
      </c>
      <c r="I9" s="82">
        <f>L9+O9+X9+R9+U9</f>
        <v>2678674.3000000003</v>
      </c>
      <c r="J9" s="83">
        <f>H9-I9</f>
        <v>2246855.2599999993</v>
      </c>
      <c r="K9" s="84">
        <v>973900</v>
      </c>
      <c r="L9" s="85">
        <v>492543.77</v>
      </c>
      <c r="M9" s="86">
        <f>K9-L9</f>
        <v>481356.23</v>
      </c>
      <c r="N9" s="84">
        <v>3941200</v>
      </c>
      <c r="O9" s="85">
        <v>2178504.73</v>
      </c>
      <c r="P9" s="86">
        <f>N9-O9</f>
        <v>1762695.27</v>
      </c>
      <c r="Q9" s="84">
        <v>0</v>
      </c>
      <c r="R9" s="85"/>
      <c r="S9" s="86">
        <f>Q9-R9</f>
        <v>0</v>
      </c>
      <c r="T9" s="84">
        <v>3530</v>
      </c>
      <c r="U9" s="85">
        <v>726.24</v>
      </c>
      <c r="V9" s="86">
        <f>T9-U9</f>
        <v>2803.76</v>
      </c>
      <c r="W9" s="84">
        <f>13425-1600-4925.44</f>
        <v>6899.56</v>
      </c>
      <c r="X9" s="85">
        <v>6899.5599999999995</v>
      </c>
      <c r="Y9" s="86">
        <f>W9-X9</f>
        <v>0</v>
      </c>
      <c r="Z9" s="84">
        <v>0</v>
      </c>
      <c r="AA9" s="85">
        <v>0</v>
      </c>
      <c r="AB9" s="86">
        <f>Z9-AA9</f>
        <v>0</v>
      </c>
      <c r="AC9" s="84">
        <v>0</v>
      </c>
      <c r="AD9" s="85">
        <v>0</v>
      </c>
      <c r="AE9" s="86">
        <f>AC9-AD9</f>
        <v>0</v>
      </c>
      <c r="AF9" s="84">
        <v>0</v>
      </c>
      <c r="AG9" s="85">
        <v>0</v>
      </c>
      <c r="AH9" s="86">
        <f>AF9-AG9</f>
        <v>0</v>
      </c>
      <c r="AI9" s="84">
        <v>0</v>
      </c>
      <c r="AJ9" s="85">
        <v>0</v>
      </c>
      <c r="AK9" s="86">
        <f>AI9-AJ9</f>
        <v>0</v>
      </c>
      <c r="AL9" s="84">
        <v>0</v>
      </c>
      <c r="AM9" s="85">
        <v>0</v>
      </c>
      <c r="AN9" s="86">
        <f>AL9-AM9</f>
        <v>0</v>
      </c>
      <c r="AO9" s="87"/>
      <c r="AP9" s="87"/>
      <c r="AR9" s="87"/>
      <c r="AS9" s="87"/>
      <c r="AT9" s="87"/>
    </row>
    <row r="10" spans="1:47" ht="18.75" customHeight="1" x14ac:dyDescent="0.2">
      <c r="A10" s="88"/>
      <c r="B10" s="89">
        <v>2120</v>
      </c>
      <c r="C10" s="90" t="s">
        <v>66</v>
      </c>
      <c r="D10" s="122"/>
      <c r="E10" s="91">
        <f t="shared" ref="E10:F25" si="0">H10+Z10+AC10+AF10+AI10+AL10</f>
        <v>1074647.9099999999</v>
      </c>
      <c r="F10" s="92">
        <f t="shared" si="0"/>
        <v>619366.65</v>
      </c>
      <c r="G10" s="121">
        <f>E10-F10</f>
        <v>455281.25999999989</v>
      </c>
      <c r="H10" s="93">
        <f t="shared" ref="H10:I25" si="1">K10+N10+W10+Q10+T10</f>
        <v>1074647.9099999999</v>
      </c>
      <c r="I10" s="94">
        <f t="shared" si="1"/>
        <v>619366.65</v>
      </c>
      <c r="J10" s="83">
        <f>H10-I10</f>
        <v>455281.25999999989</v>
      </c>
      <c r="K10" s="95">
        <v>212350</v>
      </c>
      <c r="L10" s="96">
        <v>105789.1</v>
      </c>
      <c r="M10" s="86">
        <f>K10-L10</f>
        <v>106560.9</v>
      </c>
      <c r="N10" s="95">
        <v>860000</v>
      </c>
      <c r="O10" s="96">
        <v>511899.86999999994</v>
      </c>
      <c r="P10" s="86">
        <f>N10-O10</f>
        <v>348100.13000000006</v>
      </c>
      <c r="Q10" s="95">
        <v>0</v>
      </c>
      <c r="R10" s="96"/>
      <c r="S10" s="86">
        <f>Q10-R10</f>
        <v>0</v>
      </c>
      <c r="T10" s="95">
        <v>780</v>
      </c>
      <c r="U10" s="96">
        <v>159.77000000000001</v>
      </c>
      <c r="V10" s="86">
        <f>T10-U10</f>
        <v>620.23</v>
      </c>
      <c r="W10" s="95">
        <f>2953.78-284-1151.87</f>
        <v>1517.9100000000003</v>
      </c>
      <c r="X10" s="96">
        <v>1517.91</v>
      </c>
      <c r="Y10" s="86">
        <f>W10-X10</f>
        <v>0</v>
      </c>
      <c r="Z10" s="95">
        <v>0</v>
      </c>
      <c r="AA10" s="96">
        <v>0</v>
      </c>
      <c r="AB10" s="86">
        <f>Z10-AA10</f>
        <v>0</v>
      </c>
      <c r="AC10" s="95">
        <v>0</v>
      </c>
      <c r="AD10" s="96">
        <v>0</v>
      </c>
      <c r="AE10" s="86">
        <f>AC10-AD10</f>
        <v>0</v>
      </c>
      <c r="AF10" s="95">
        <v>0</v>
      </c>
      <c r="AG10" s="96">
        <v>0</v>
      </c>
      <c r="AH10" s="86">
        <f>AF10-AG10</f>
        <v>0</v>
      </c>
      <c r="AI10" s="95">
        <v>0</v>
      </c>
      <c r="AJ10" s="96">
        <v>0</v>
      </c>
      <c r="AK10" s="86">
        <f>AI10-AJ10</f>
        <v>0</v>
      </c>
      <c r="AL10" s="95">
        <v>0</v>
      </c>
      <c r="AM10" s="96">
        <v>0</v>
      </c>
      <c r="AN10" s="86">
        <f>AL10-AM10</f>
        <v>0</v>
      </c>
      <c r="AO10" s="87"/>
      <c r="AP10" s="87"/>
      <c r="AR10" s="87"/>
      <c r="AS10" s="87"/>
      <c r="AT10" s="87"/>
    </row>
    <row r="11" spans="1:47" ht="18.75" customHeight="1" x14ac:dyDescent="0.2">
      <c r="A11" s="88"/>
      <c r="B11" s="89">
        <v>2210</v>
      </c>
      <c r="C11" s="90" t="s">
        <v>2</v>
      </c>
      <c r="D11" s="122"/>
      <c r="E11" s="91">
        <f t="shared" si="0"/>
        <v>478478.76</v>
      </c>
      <c r="F11" s="92">
        <f t="shared" si="0"/>
        <v>478418.42000000004</v>
      </c>
      <c r="G11" s="121">
        <f t="shared" ref="G11:G25" si="2">E11-F11</f>
        <v>60.339999999967404</v>
      </c>
      <c r="H11" s="93">
        <f t="shared" si="1"/>
        <v>88500</v>
      </c>
      <c r="I11" s="94">
        <f t="shared" si="1"/>
        <v>88439.66</v>
      </c>
      <c r="J11" s="83">
        <f t="shared" ref="J11:J25" si="3">H11-I11</f>
        <v>60.339999999996508</v>
      </c>
      <c r="K11" s="95">
        <v>88500</v>
      </c>
      <c r="L11" s="96">
        <v>88439.66</v>
      </c>
      <c r="M11" s="86">
        <f t="shared" ref="M11:M25" si="4">K11-L11</f>
        <v>60.339999999996508</v>
      </c>
      <c r="N11" s="95">
        <v>0</v>
      </c>
      <c r="O11" s="96">
        <v>0</v>
      </c>
      <c r="P11" s="86">
        <f t="shared" ref="P11:P25" si="5">N11-O11</f>
        <v>0</v>
      </c>
      <c r="Q11" s="95">
        <v>0</v>
      </c>
      <c r="R11" s="96">
        <v>0</v>
      </c>
      <c r="S11" s="86">
        <f t="shared" ref="S11:S25" si="6">Q11-R11</f>
        <v>0</v>
      </c>
      <c r="T11" s="95">
        <v>0</v>
      </c>
      <c r="U11" s="96">
        <v>0</v>
      </c>
      <c r="V11" s="86">
        <f t="shared" ref="V11:V25" si="7">T11-U11</f>
        <v>0</v>
      </c>
      <c r="W11" s="95">
        <v>0</v>
      </c>
      <c r="X11" s="96">
        <v>0</v>
      </c>
      <c r="Y11" s="86">
        <f t="shared" ref="Y11:Y25" si="8">W11-X11</f>
        <v>0</v>
      </c>
      <c r="Z11" s="95">
        <v>0</v>
      </c>
      <c r="AA11" s="96">
        <v>0</v>
      </c>
      <c r="AB11" s="86">
        <f t="shared" ref="AB11:AB25" si="9">Z11-AA11</f>
        <v>0</v>
      </c>
      <c r="AC11" s="95">
        <v>389978.76</v>
      </c>
      <c r="AD11" s="96">
        <v>389978.76</v>
      </c>
      <c r="AE11" s="86">
        <f t="shared" ref="AE11:AE25" si="10">AC11-AD11</f>
        <v>0</v>
      </c>
      <c r="AF11" s="95">
        <v>0</v>
      </c>
      <c r="AG11" s="96">
        <v>0</v>
      </c>
      <c r="AH11" s="86">
        <f t="shared" ref="AH11:AH25" si="11">AF11-AG11</f>
        <v>0</v>
      </c>
      <c r="AI11" s="95">
        <v>0</v>
      </c>
      <c r="AJ11" s="96">
        <v>0</v>
      </c>
      <c r="AK11" s="86">
        <f t="shared" ref="AK11:AK25" si="12">AI11-AJ11</f>
        <v>0</v>
      </c>
      <c r="AL11" s="95">
        <v>0</v>
      </c>
      <c r="AM11" s="96">
        <v>0</v>
      </c>
      <c r="AN11" s="86">
        <f t="shared" ref="AN11:AN25" si="13">AL11-AM11</f>
        <v>0</v>
      </c>
      <c r="AO11" s="87"/>
      <c r="AP11" s="87"/>
      <c r="AR11" s="87"/>
      <c r="AS11" s="87"/>
      <c r="AT11" s="87"/>
    </row>
    <row r="12" spans="1:47" ht="18.75" customHeight="1" x14ac:dyDescent="0.2">
      <c r="A12" s="88"/>
      <c r="B12" s="89">
        <v>2230</v>
      </c>
      <c r="C12" s="90" t="s">
        <v>67</v>
      </c>
      <c r="D12" s="122"/>
      <c r="E12" s="91">
        <f t="shared" si="0"/>
        <v>140370</v>
      </c>
      <c r="F12" s="92">
        <f t="shared" si="0"/>
        <v>47264</v>
      </c>
      <c r="G12" s="121">
        <f t="shared" si="2"/>
        <v>93106</v>
      </c>
      <c r="H12" s="93">
        <f t="shared" si="1"/>
        <v>132530</v>
      </c>
      <c r="I12" s="94">
        <f t="shared" si="1"/>
        <v>47264</v>
      </c>
      <c r="J12" s="83">
        <f t="shared" si="3"/>
        <v>85266</v>
      </c>
      <c r="K12" s="95">
        <v>132530</v>
      </c>
      <c r="L12" s="96">
        <v>47264</v>
      </c>
      <c r="M12" s="86">
        <f t="shared" si="4"/>
        <v>85266</v>
      </c>
      <c r="N12" s="95">
        <v>0</v>
      </c>
      <c r="O12" s="96">
        <v>0</v>
      </c>
      <c r="P12" s="86">
        <f t="shared" si="5"/>
        <v>0</v>
      </c>
      <c r="Q12" s="95">
        <v>0</v>
      </c>
      <c r="R12" s="96">
        <v>0</v>
      </c>
      <c r="S12" s="86">
        <f t="shared" si="6"/>
        <v>0</v>
      </c>
      <c r="T12" s="95">
        <v>0</v>
      </c>
      <c r="U12" s="96">
        <v>0</v>
      </c>
      <c r="V12" s="86">
        <f t="shared" si="7"/>
        <v>0</v>
      </c>
      <c r="W12" s="95">
        <v>0</v>
      </c>
      <c r="X12" s="96">
        <v>0</v>
      </c>
      <c r="Y12" s="86">
        <f t="shared" si="8"/>
        <v>0</v>
      </c>
      <c r="Z12" s="95">
        <v>7840</v>
      </c>
      <c r="AA12" s="96">
        <v>0</v>
      </c>
      <c r="AB12" s="86">
        <f t="shared" si="9"/>
        <v>7840</v>
      </c>
      <c r="AC12" s="95">
        <v>0</v>
      </c>
      <c r="AD12" s="96">
        <v>0</v>
      </c>
      <c r="AE12" s="86">
        <f t="shared" si="10"/>
        <v>0</v>
      </c>
      <c r="AF12" s="95">
        <v>0</v>
      </c>
      <c r="AG12" s="96">
        <v>0</v>
      </c>
      <c r="AH12" s="86">
        <f t="shared" si="11"/>
        <v>0</v>
      </c>
      <c r="AI12" s="95">
        <v>0</v>
      </c>
      <c r="AJ12" s="96">
        <v>0</v>
      </c>
      <c r="AK12" s="86">
        <f t="shared" si="12"/>
        <v>0</v>
      </c>
      <c r="AL12" s="95">
        <v>0</v>
      </c>
      <c r="AM12" s="96">
        <v>0</v>
      </c>
      <c r="AN12" s="86">
        <f t="shared" si="13"/>
        <v>0</v>
      </c>
      <c r="AO12" s="87"/>
      <c r="AP12" s="87"/>
      <c r="AR12" s="87"/>
      <c r="AS12" s="87"/>
      <c r="AT12" s="87"/>
    </row>
    <row r="13" spans="1:47" ht="18.75" customHeight="1" x14ac:dyDescent="0.2">
      <c r="A13" s="88"/>
      <c r="B13" s="89">
        <v>2240</v>
      </c>
      <c r="C13" s="90" t="s">
        <v>18</v>
      </c>
      <c r="D13" s="122"/>
      <c r="E13" s="91">
        <f t="shared" si="0"/>
        <v>15000</v>
      </c>
      <c r="F13" s="92">
        <f t="shared" si="0"/>
        <v>10706.230000000001</v>
      </c>
      <c r="G13" s="121">
        <f t="shared" si="2"/>
        <v>4293.7699999999986</v>
      </c>
      <c r="H13" s="93">
        <f t="shared" si="1"/>
        <v>15000</v>
      </c>
      <c r="I13" s="94">
        <f t="shared" si="1"/>
        <v>10706.230000000001</v>
      </c>
      <c r="J13" s="83">
        <f t="shared" si="3"/>
        <v>4293.7699999999986</v>
      </c>
      <c r="K13" s="95">
        <v>15000</v>
      </c>
      <c r="L13" s="96">
        <v>10706.230000000001</v>
      </c>
      <c r="M13" s="86">
        <f t="shared" si="4"/>
        <v>4293.7699999999986</v>
      </c>
      <c r="N13" s="95">
        <v>0</v>
      </c>
      <c r="O13" s="96">
        <v>0</v>
      </c>
      <c r="P13" s="86">
        <f t="shared" si="5"/>
        <v>0</v>
      </c>
      <c r="Q13" s="95">
        <v>0</v>
      </c>
      <c r="R13" s="96">
        <v>0</v>
      </c>
      <c r="S13" s="86">
        <f t="shared" si="6"/>
        <v>0</v>
      </c>
      <c r="T13" s="95">
        <v>0</v>
      </c>
      <c r="U13" s="96">
        <v>0</v>
      </c>
      <c r="V13" s="86">
        <f t="shared" si="7"/>
        <v>0</v>
      </c>
      <c r="W13" s="95">
        <v>0</v>
      </c>
      <c r="X13" s="96">
        <v>0</v>
      </c>
      <c r="Y13" s="86">
        <f t="shared" si="8"/>
        <v>0</v>
      </c>
      <c r="Z13" s="95">
        <v>0</v>
      </c>
      <c r="AA13" s="96">
        <v>0</v>
      </c>
      <c r="AB13" s="86">
        <f t="shared" si="9"/>
        <v>0</v>
      </c>
      <c r="AC13" s="95">
        <v>0</v>
      </c>
      <c r="AD13" s="96">
        <v>0</v>
      </c>
      <c r="AE13" s="86">
        <f t="shared" si="10"/>
        <v>0</v>
      </c>
      <c r="AF13" s="95">
        <v>0</v>
      </c>
      <c r="AG13" s="96">
        <v>0</v>
      </c>
      <c r="AH13" s="86">
        <f t="shared" si="11"/>
        <v>0</v>
      </c>
      <c r="AI13" s="95">
        <v>0</v>
      </c>
      <c r="AJ13" s="96">
        <v>0</v>
      </c>
      <c r="AK13" s="86">
        <f t="shared" si="12"/>
        <v>0</v>
      </c>
      <c r="AL13" s="95">
        <v>0</v>
      </c>
      <c r="AM13" s="96">
        <v>0</v>
      </c>
      <c r="AN13" s="86">
        <f t="shared" si="13"/>
        <v>0</v>
      </c>
      <c r="AO13" s="87"/>
      <c r="AP13" s="87"/>
      <c r="AR13" s="87"/>
      <c r="AS13" s="87"/>
      <c r="AT13" s="87"/>
    </row>
    <row r="14" spans="1:47" ht="18.75" customHeight="1" x14ac:dyDescent="0.2">
      <c r="A14" s="88"/>
      <c r="B14" s="89">
        <v>2250</v>
      </c>
      <c r="C14" s="90" t="s">
        <v>68</v>
      </c>
      <c r="D14" s="122"/>
      <c r="E14" s="91">
        <f t="shared" si="0"/>
        <v>4500</v>
      </c>
      <c r="F14" s="92">
        <f t="shared" si="0"/>
        <v>2218.7600000000002</v>
      </c>
      <c r="G14" s="121">
        <f t="shared" si="2"/>
        <v>2281.2399999999998</v>
      </c>
      <c r="H14" s="93">
        <f t="shared" si="1"/>
        <v>4500</v>
      </c>
      <c r="I14" s="94">
        <f t="shared" si="1"/>
        <v>2218.7600000000002</v>
      </c>
      <c r="J14" s="83">
        <f t="shared" si="3"/>
        <v>2281.2399999999998</v>
      </c>
      <c r="K14" s="95">
        <v>4500</v>
      </c>
      <c r="L14" s="96">
        <v>2218.7600000000002</v>
      </c>
      <c r="M14" s="86">
        <f t="shared" si="4"/>
        <v>2281.2399999999998</v>
      </c>
      <c r="N14" s="95">
        <v>0</v>
      </c>
      <c r="O14" s="96">
        <v>0</v>
      </c>
      <c r="P14" s="86">
        <f t="shared" si="5"/>
        <v>0</v>
      </c>
      <c r="Q14" s="95">
        <v>0</v>
      </c>
      <c r="R14" s="96">
        <v>0</v>
      </c>
      <c r="S14" s="86">
        <f t="shared" si="6"/>
        <v>0</v>
      </c>
      <c r="T14" s="95">
        <v>0</v>
      </c>
      <c r="U14" s="96">
        <v>0</v>
      </c>
      <c r="V14" s="86">
        <f t="shared" si="7"/>
        <v>0</v>
      </c>
      <c r="W14" s="95">
        <v>0</v>
      </c>
      <c r="X14" s="96">
        <v>0</v>
      </c>
      <c r="Y14" s="86">
        <f t="shared" si="8"/>
        <v>0</v>
      </c>
      <c r="Z14" s="95">
        <v>0</v>
      </c>
      <c r="AA14" s="96">
        <v>0</v>
      </c>
      <c r="AB14" s="86">
        <f t="shared" si="9"/>
        <v>0</v>
      </c>
      <c r="AC14" s="95">
        <v>0</v>
      </c>
      <c r="AD14" s="96">
        <v>0</v>
      </c>
      <c r="AE14" s="86">
        <f t="shared" si="10"/>
        <v>0</v>
      </c>
      <c r="AF14" s="95">
        <v>0</v>
      </c>
      <c r="AG14" s="96">
        <v>0</v>
      </c>
      <c r="AH14" s="86">
        <f t="shared" si="11"/>
        <v>0</v>
      </c>
      <c r="AI14" s="95">
        <v>0</v>
      </c>
      <c r="AJ14" s="96">
        <v>0</v>
      </c>
      <c r="AK14" s="86">
        <f t="shared" si="12"/>
        <v>0</v>
      </c>
      <c r="AL14" s="95">
        <v>0</v>
      </c>
      <c r="AM14" s="96">
        <v>0</v>
      </c>
      <c r="AN14" s="86">
        <f t="shared" si="13"/>
        <v>0</v>
      </c>
      <c r="AO14" s="87"/>
      <c r="AP14" s="87"/>
      <c r="AR14" s="87"/>
      <c r="AS14" s="87"/>
      <c r="AT14" s="87"/>
    </row>
    <row r="15" spans="1:47" ht="18.75" customHeight="1" x14ac:dyDescent="0.2">
      <c r="A15" s="88"/>
      <c r="B15" s="89">
        <v>2271</v>
      </c>
      <c r="C15" s="90" t="s">
        <v>69</v>
      </c>
      <c r="D15" s="122"/>
      <c r="E15" s="91">
        <f t="shared" si="0"/>
        <v>0</v>
      </c>
      <c r="F15" s="92">
        <f t="shared" si="0"/>
        <v>0</v>
      </c>
      <c r="G15" s="121">
        <f t="shared" si="2"/>
        <v>0</v>
      </c>
      <c r="H15" s="93">
        <f t="shared" si="1"/>
        <v>0</v>
      </c>
      <c r="I15" s="94">
        <f t="shared" si="1"/>
        <v>0</v>
      </c>
      <c r="J15" s="83">
        <f t="shared" si="3"/>
        <v>0</v>
      </c>
      <c r="K15" s="95">
        <v>0</v>
      </c>
      <c r="L15" s="96">
        <v>0</v>
      </c>
      <c r="M15" s="86">
        <f t="shared" si="4"/>
        <v>0</v>
      </c>
      <c r="N15" s="95">
        <v>0</v>
      </c>
      <c r="O15" s="96">
        <v>0</v>
      </c>
      <c r="P15" s="86">
        <f t="shared" si="5"/>
        <v>0</v>
      </c>
      <c r="Q15" s="95">
        <v>0</v>
      </c>
      <c r="R15" s="96">
        <v>0</v>
      </c>
      <c r="S15" s="86">
        <f t="shared" si="6"/>
        <v>0</v>
      </c>
      <c r="T15" s="95">
        <v>0</v>
      </c>
      <c r="U15" s="96">
        <v>0</v>
      </c>
      <c r="V15" s="86">
        <f t="shared" si="7"/>
        <v>0</v>
      </c>
      <c r="W15" s="95">
        <v>0</v>
      </c>
      <c r="X15" s="96">
        <v>0</v>
      </c>
      <c r="Y15" s="86">
        <f t="shared" si="8"/>
        <v>0</v>
      </c>
      <c r="Z15" s="95">
        <v>0</v>
      </c>
      <c r="AA15" s="96">
        <v>0</v>
      </c>
      <c r="AB15" s="86">
        <f t="shared" si="9"/>
        <v>0</v>
      </c>
      <c r="AC15" s="95">
        <v>0</v>
      </c>
      <c r="AD15" s="96">
        <v>0</v>
      </c>
      <c r="AE15" s="86">
        <f t="shared" si="10"/>
        <v>0</v>
      </c>
      <c r="AF15" s="95">
        <v>0</v>
      </c>
      <c r="AG15" s="96">
        <v>0</v>
      </c>
      <c r="AH15" s="86">
        <f t="shared" si="11"/>
        <v>0</v>
      </c>
      <c r="AI15" s="95">
        <v>0</v>
      </c>
      <c r="AJ15" s="96">
        <v>0</v>
      </c>
      <c r="AK15" s="86">
        <f t="shared" si="12"/>
        <v>0</v>
      </c>
      <c r="AL15" s="95">
        <v>0</v>
      </c>
      <c r="AM15" s="96">
        <v>0</v>
      </c>
      <c r="AN15" s="86">
        <f t="shared" si="13"/>
        <v>0</v>
      </c>
      <c r="AO15" s="87"/>
      <c r="AP15" s="87"/>
      <c r="AR15" s="87"/>
      <c r="AS15" s="87"/>
      <c r="AT15" s="87"/>
    </row>
    <row r="16" spans="1:47" ht="18.75" customHeight="1" x14ac:dyDescent="0.2">
      <c r="A16" s="88"/>
      <c r="B16" s="89">
        <v>2272</v>
      </c>
      <c r="C16" s="90" t="s">
        <v>70</v>
      </c>
      <c r="D16" s="122"/>
      <c r="E16" s="91">
        <f t="shared" si="0"/>
        <v>5100</v>
      </c>
      <c r="F16" s="92">
        <f t="shared" si="0"/>
        <v>1013.8</v>
      </c>
      <c r="G16" s="121">
        <f t="shared" si="2"/>
        <v>4086.2</v>
      </c>
      <c r="H16" s="93">
        <f t="shared" si="1"/>
        <v>5100</v>
      </c>
      <c r="I16" s="94">
        <f t="shared" si="1"/>
        <v>1013.8</v>
      </c>
      <c r="J16" s="83">
        <f t="shared" si="3"/>
        <v>4086.2</v>
      </c>
      <c r="K16" s="95">
        <v>5100</v>
      </c>
      <c r="L16" s="96">
        <v>1013.8</v>
      </c>
      <c r="M16" s="86">
        <f t="shared" si="4"/>
        <v>4086.2</v>
      </c>
      <c r="N16" s="95">
        <v>0</v>
      </c>
      <c r="O16" s="96">
        <v>0</v>
      </c>
      <c r="P16" s="86">
        <f t="shared" si="5"/>
        <v>0</v>
      </c>
      <c r="Q16" s="95">
        <v>0</v>
      </c>
      <c r="R16" s="96">
        <v>0</v>
      </c>
      <c r="S16" s="86">
        <f t="shared" si="6"/>
        <v>0</v>
      </c>
      <c r="T16" s="95">
        <v>0</v>
      </c>
      <c r="U16" s="96">
        <v>0</v>
      </c>
      <c r="V16" s="86">
        <f t="shared" si="7"/>
        <v>0</v>
      </c>
      <c r="W16" s="95">
        <v>0</v>
      </c>
      <c r="X16" s="96">
        <v>0</v>
      </c>
      <c r="Y16" s="86">
        <f t="shared" si="8"/>
        <v>0</v>
      </c>
      <c r="Z16" s="95">
        <v>0</v>
      </c>
      <c r="AA16" s="96">
        <v>0</v>
      </c>
      <c r="AB16" s="86">
        <f t="shared" si="9"/>
        <v>0</v>
      </c>
      <c r="AC16" s="95">
        <v>0</v>
      </c>
      <c r="AD16" s="96">
        <v>0</v>
      </c>
      <c r="AE16" s="86">
        <f t="shared" si="10"/>
        <v>0</v>
      </c>
      <c r="AF16" s="95">
        <v>0</v>
      </c>
      <c r="AG16" s="96">
        <v>0</v>
      </c>
      <c r="AH16" s="86">
        <f t="shared" si="11"/>
        <v>0</v>
      </c>
      <c r="AI16" s="95">
        <v>0</v>
      </c>
      <c r="AJ16" s="96">
        <v>0</v>
      </c>
      <c r="AK16" s="86">
        <f t="shared" si="12"/>
        <v>0</v>
      </c>
      <c r="AL16" s="95">
        <v>0</v>
      </c>
      <c r="AM16" s="96">
        <v>0</v>
      </c>
      <c r="AN16" s="86">
        <f t="shared" si="13"/>
        <v>0</v>
      </c>
      <c r="AO16" s="87"/>
      <c r="AP16" s="87"/>
      <c r="AR16" s="87"/>
      <c r="AS16" s="87"/>
      <c r="AT16" s="87"/>
    </row>
    <row r="17" spans="1:46" ht="18.75" customHeight="1" x14ac:dyDescent="0.2">
      <c r="A17" s="88"/>
      <c r="B17" s="89">
        <v>2273</v>
      </c>
      <c r="C17" s="90" t="s">
        <v>71</v>
      </c>
      <c r="D17" s="122"/>
      <c r="E17" s="91">
        <f t="shared" si="0"/>
        <v>20500</v>
      </c>
      <c r="F17" s="92">
        <f t="shared" si="0"/>
        <v>20487.77</v>
      </c>
      <c r="G17" s="121">
        <f t="shared" si="2"/>
        <v>12.229999999999563</v>
      </c>
      <c r="H17" s="93">
        <f t="shared" si="1"/>
        <v>20500</v>
      </c>
      <c r="I17" s="94">
        <f t="shared" si="1"/>
        <v>20487.77</v>
      </c>
      <c r="J17" s="83">
        <f t="shared" si="3"/>
        <v>12.229999999999563</v>
      </c>
      <c r="K17" s="95">
        <v>20500</v>
      </c>
      <c r="L17" s="96">
        <v>20487.77</v>
      </c>
      <c r="M17" s="86">
        <f t="shared" si="4"/>
        <v>12.229999999999563</v>
      </c>
      <c r="N17" s="95">
        <v>0</v>
      </c>
      <c r="O17" s="96">
        <v>0</v>
      </c>
      <c r="P17" s="86">
        <f t="shared" si="5"/>
        <v>0</v>
      </c>
      <c r="Q17" s="95">
        <v>0</v>
      </c>
      <c r="R17" s="96">
        <v>0</v>
      </c>
      <c r="S17" s="86">
        <f t="shared" si="6"/>
        <v>0</v>
      </c>
      <c r="T17" s="95">
        <v>0</v>
      </c>
      <c r="U17" s="96">
        <v>0</v>
      </c>
      <c r="V17" s="86">
        <f t="shared" si="7"/>
        <v>0</v>
      </c>
      <c r="W17" s="95">
        <v>0</v>
      </c>
      <c r="X17" s="96">
        <v>0</v>
      </c>
      <c r="Y17" s="86">
        <f t="shared" si="8"/>
        <v>0</v>
      </c>
      <c r="Z17" s="95">
        <v>0</v>
      </c>
      <c r="AA17" s="96">
        <v>0</v>
      </c>
      <c r="AB17" s="86">
        <f t="shared" si="9"/>
        <v>0</v>
      </c>
      <c r="AC17" s="95">
        <v>0</v>
      </c>
      <c r="AD17" s="96">
        <v>0</v>
      </c>
      <c r="AE17" s="86">
        <f t="shared" si="10"/>
        <v>0</v>
      </c>
      <c r="AF17" s="95">
        <v>0</v>
      </c>
      <c r="AG17" s="96">
        <v>0</v>
      </c>
      <c r="AH17" s="86">
        <f t="shared" si="11"/>
        <v>0</v>
      </c>
      <c r="AI17" s="95">
        <v>0</v>
      </c>
      <c r="AJ17" s="96">
        <v>0</v>
      </c>
      <c r="AK17" s="86">
        <f t="shared" si="12"/>
        <v>0</v>
      </c>
      <c r="AL17" s="95">
        <v>0</v>
      </c>
      <c r="AM17" s="96">
        <v>0</v>
      </c>
      <c r="AN17" s="86">
        <f t="shared" si="13"/>
        <v>0</v>
      </c>
      <c r="AO17" s="87"/>
      <c r="AP17" s="87"/>
      <c r="AR17" s="87"/>
      <c r="AS17" s="87"/>
      <c r="AT17" s="87"/>
    </row>
    <row r="18" spans="1:46" ht="18.75" customHeight="1" x14ac:dyDescent="0.2">
      <c r="A18" s="88"/>
      <c r="B18" s="89">
        <v>2274</v>
      </c>
      <c r="C18" s="90" t="s">
        <v>72</v>
      </c>
      <c r="D18" s="122"/>
      <c r="E18" s="91">
        <f t="shared" si="0"/>
        <v>120200</v>
      </c>
      <c r="F18" s="92">
        <f t="shared" si="0"/>
        <v>98160.900000000009</v>
      </c>
      <c r="G18" s="121">
        <f t="shared" si="2"/>
        <v>22039.099999999991</v>
      </c>
      <c r="H18" s="93">
        <f t="shared" si="1"/>
        <v>120200</v>
      </c>
      <c r="I18" s="94">
        <f t="shared" si="1"/>
        <v>98160.900000000009</v>
      </c>
      <c r="J18" s="83">
        <f t="shared" si="3"/>
        <v>22039.099999999991</v>
      </c>
      <c r="K18" s="95">
        <f>75000+45200</f>
        <v>120200</v>
      </c>
      <c r="L18" s="96">
        <v>98160.900000000009</v>
      </c>
      <c r="M18" s="86">
        <f t="shared" si="4"/>
        <v>22039.099999999991</v>
      </c>
      <c r="N18" s="95">
        <v>0</v>
      </c>
      <c r="O18" s="96">
        <v>0</v>
      </c>
      <c r="P18" s="86">
        <f t="shared" si="5"/>
        <v>0</v>
      </c>
      <c r="Q18" s="95">
        <v>0</v>
      </c>
      <c r="R18" s="96">
        <v>0</v>
      </c>
      <c r="S18" s="86">
        <f t="shared" si="6"/>
        <v>0</v>
      </c>
      <c r="T18" s="95">
        <v>0</v>
      </c>
      <c r="U18" s="96">
        <v>0</v>
      </c>
      <c r="V18" s="86">
        <f t="shared" si="7"/>
        <v>0</v>
      </c>
      <c r="W18" s="95">
        <v>0</v>
      </c>
      <c r="X18" s="96">
        <v>0</v>
      </c>
      <c r="Y18" s="86">
        <f t="shared" si="8"/>
        <v>0</v>
      </c>
      <c r="Z18" s="95">
        <v>0</v>
      </c>
      <c r="AA18" s="96">
        <v>0</v>
      </c>
      <c r="AB18" s="86">
        <f t="shared" si="9"/>
        <v>0</v>
      </c>
      <c r="AC18" s="95">
        <v>0</v>
      </c>
      <c r="AD18" s="96">
        <v>0</v>
      </c>
      <c r="AE18" s="86">
        <f t="shared" si="10"/>
        <v>0</v>
      </c>
      <c r="AF18" s="95">
        <v>0</v>
      </c>
      <c r="AG18" s="96">
        <v>0</v>
      </c>
      <c r="AH18" s="86">
        <f t="shared" si="11"/>
        <v>0</v>
      </c>
      <c r="AI18" s="95">
        <v>0</v>
      </c>
      <c r="AJ18" s="96">
        <v>0</v>
      </c>
      <c r="AK18" s="86">
        <f t="shared" si="12"/>
        <v>0</v>
      </c>
      <c r="AL18" s="95">
        <v>0</v>
      </c>
      <c r="AM18" s="96">
        <v>0</v>
      </c>
      <c r="AN18" s="86">
        <f t="shared" si="13"/>
        <v>0</v>
      </c>
      <c r="AO18" s="87"/>
      <c r="AP18" s="87"/>
      <c r="AR18" s="87"/>
      <c r="AS18" s="87"/>
      <c r="AT18" s="87"/>
    </row>
    <row r="19" spans="1:46" ht="18.75" customHeight="1" x14ac:dyDescent="0.2">
      <c r="A19" s="88"/>
      <c r="B19" s="89">
        <v>2275</v>
      </c>
      <c r="C19" s="90" t="s">
        <v>73</v>
      </c>
      <c r="D19" s="122"/>
      <c r="E19" s="91">
        <f t="shared" si="0"/>
        <v>1200</v>
      </c>
      <c r="F19" s="92">
        <f t="shared" si="0"/>
        <v>600</v>
      </c>
      <c r="G19" s="121">
        <f t="shared" si="2"/>
        <v>600</v>
      </c>
      <c r="H19" s="93">
        <f t="shared" si="1"/>
        <v>1200</v>
      </c>
      <c r="I19" s="94">
        <f t="shared" si="1"/>
        <v>600</v>
      </c>
      <c r="J19" s="83">
        <f t="shared" si="3"/>
        <v>600</v>
      </c>
      <c r="K19" s="95">
        <v>1200</v>
      </c>
      <c r="L19" s="96">
        <v>600</v>
      </c>
      <c r="M19" s="86">
        <f t="shared" si="4"/>
        <v>600</v>
      </c>
      <c r="N19" s="95">
        <v>0</v>
      </c>
      <c r="O19" s="96">
        <v>0</v>
      </c>
      <c r="P19" s="86">
        <f t="shared" si="5"/>
        <v>0</v>
      </c>
      <c r="Q19" s="95">
        <v>0</v>
      </c>
      <c r="R19" s="96">
        <v>0</v>
      </c>
      <c r="S19" s="86">
        <f t="shared" si="6"/>
        <v>0</v>
      </c>
      <c r="T19" s="95">
        <v>0</v>
      </c>
      <c r="U19" s="96">
        <v>0</v>
      </c>
      <c r="V19" s="86">
        <f t="shared" si="7"/>
        <v>0</v>
      </c>
      <c r="W19" s="95">
        <v>0</v>
      </c>
      <c r="X19" s="96">
        <v>0</v>
      </c>
      <c r="Y19" s="86">
        <f t="shared" si="8"/>
        <v>0</v>
      </c>
      <c r="Z19" s="95">
        <v>0</v>
      </c>
      <c r="AA19" s="96">
        <v>0</v>
      </c>
      <c r="AB19" s="86">
        <f t="shared" si="9"/>
        <v>0</v>
      </c>
      <c r="AC19" s="95">
        <v>0</v>
      </c>
      <c r="AD19" s="96">
        <v>0</v>
      </c>
      <c r="AE19" s="86">
        <f t="shared" si="10"/>
        <v>0</v>
      </c>
      <c r="AF19" s="95">
        <v>0</v>
      </c>
      <c r="AG19" s="96">
        <v>0</v>
      </c>
      <c r="AH19" s="86">
        <f t="shared" si="11"/>
        <v>0</v>
      </c>
      <c r="AI19" s="95">
        <v>0</v>
      </c>
      <c r="AJ19" s="96">
        <v>0</v>
      </c>
      <c r="AK19" s="86">
        <f t="shared" si="12"/>
        <v>0</v>
      </c>
      <c r="AL19" s="95">
        <v>0</v>
      </c>
      <c r="AM19" s="96">
        <v>0</v>
      </c>
      <c r="AN19" s="86">
        <f t="shared" si="13"/>
        <v>0</v>
      </c>
      <c r="AO19" s="87"/>
      <c r="AP19" s="87"/>
      <c r="AR19" s="87"/>
      <c r="AS19" s="87"/>
      <c r="AT19" s="87"/>
    </row>
    <row r="20" spans="1:46" ht="18.75" customHeight="1" x14ac:dyDescent="0.2">
      <c r="A20" s="88"/>
      <c r="B20" s="89">
        <v>2282</v>
      </c>
      <c r="C20" s="90" t="s">
        <v>74</v>
      </c>
      <c r="D20" s="122"/>
      <c r="E20" s="91">
        <f t="shared" si="0"/>
        <v>4560</v>
      </c>
      <c r="F20" s="92">
        <f t="shared" si="0"/>
        <v>4560</v>
      </c>
      <c r="G20" s="121">
        <f t="shared" si="2"/>
        <v>0</v>
      </c>
      <c r="H20" s="93">
        <f t="shared" si="1"/>
        <v>4560</v>
      </c>
      <c r="I20" s="94">
        <f t="shared" si="1"/>
        <v>4560</v>
      </c>
      <c r="J20" s="83">
        <f t="shared" si="3"/>
        <v>0</v>
      </c>
      <c r="K20" s="95">
        <v>4560</v>
      </c>
      <c r="L20" s="96">
        <v>4560</v>
      </c>
      <c r="M20" s="86">
        <f t="shared" si="4"/>
        <v>0</v>
      </c>
      <c r="N20" s="95">
        <v>0</v>
      </c>
      <c r="O20" s="96">
        <v>0</v>
      </c>
      <c r="P20" s="86">
        <f t="shared" si="5"/>
        <v>0</v>
      </c>
      <c r="Q20" s="95">
        <v>0</v>
      </c>
      <c r="R20" s="96">
        <v>0</v>
      </c>
      <c r="S20" s="86">
        <f t="shared" si="6"/>
        <v>0</v>
      </c>
      <c r="T20" s="95">
        <v>0</v>
      </c>
      <c r="U20" s="96">
        <v>0</v>
      </c>
      <c r="V20" s="86">
        <f t="shared" si="7"/>
        <v>0</v>
      </c>
      <c r="W20" s="95">
        <v>0</v>
      </c>
      <c r="X20" s="96">
        <v>0</v>
      </c>
      <c r="Y20" s="86">
        <f t="shared" si="8"/>
        <v>0</v>
      </c>
      <c r="Z20" s="95">
        <v>0</v>
      </c>
      <c r="AA20" s="96">
        <v>0</v>
      </c>
      <c r="AB20" s="86">
        <f t="shared" si="9"/>
        <v>0</v>
      </c>
      <c r="AC20" s="95">
        <v>0</v>
      </c>
      <c r="AD20" s="96">
        <v>0</v>
      </c>
      <c r="AE20" s="86">
        <f t="shared" si="10"/>
        <v>0</v>
      </c>
      <c r="AF20" s="95">
        <v>0</v>
      </c>
      <c r="AG20" s="96">
        <v>0</v>
      </c>
      <c r="AH20" s="86">
        <f t="shared" si="11"/>
        <v>0</v>
      </c>
      <c r="AI20" s="95">
        <v>0</v>
      </c>
      <c r="AJ20" s="96">
        <v>0</v>
      </c>
      <c r="AK20" s="86">
        <f t="shared" si="12"/>
        <v>0</v>
      </c>
      <c r="AL20" s="95">
        <v>0</v>
      </c>
      <c r="AM20" s="96">
        <v>0</v>
      </c>
      <c r="AN20" s="86">
        <f t="shared" si="13"/>
        <v>0</v>
      </c>
      <c r="AO20" s="87"/>
      <c r="AP20" s="87"/>
      <c r="AR20" s="87"/>
      <c r="AS20" s="87"/>
      <c r="AT20" s="87"/>
    </row>
    <row r="21" spans="1:46" ht="18.75" customHeight="1" x14ac:dyDescent="0.2">
      <c r="A21" s="88"/>
      <c r="B21" s="89">
        <v>2730</v>
      </c>
      <c r="C21" s="90" t="s">
        <v>75</v>
      </c>
      <c r="D21" s="122"/>
      <c r="E21" s="91">
        <f t="shared" si="0"/>
        <v>7700</v>
      </c>
      <c r="F21" s="92">
        <f t="shared" si="0"/>
        <v>0</v>
      </c>
      <c r="G21" s="121">
        <f t="shared" si="2"/>
        <v>7700</v>
      </c>
      <c r="H21" s="93">
        <f t="shared" si="1"/>
        <v>7700</v>
      </c>
      <c r="I21" s="94">
        <f t="shared" si="1"/>
        <v>0</v>
      </c>
      <c r="J21" s="83">
        <f t="shared" si="3"/>
        <v>7700</v>
      </c>
      <c r="K21" s="95">
        <v>7700</v>
      </c>
      <c r="L21" s="96">
        <v>0</v>
      </c>
      <c r="M21" s="86">
        <f t="shared" si="4"/>
        <v>7700</v>
      </c>
      <c r="N21" s="95">
        <v>0</v>
      </c>
      <c r="O21" s="96">
        <v>0</v>
      </c>
      <c r="P21" s="86">
        <f t="shared" si="5"/>
        <v>0</v>
      </c>
      <c r="Q21" s="95">
        <v>0</v>
      </c>
      <c r="R21" s="96">
        <v>0</v>
      </c>
      <c r="S21" s="86">
        <f t="shared" si="6"/>
        <v>0</v>
      </c>
      <c r="T21" s="95">
        <v>0</v>
      </c>
      <c r="U21" s="96">
        <v>0</v>
      </c>
      <c r="V21" s="86">
        <f t="shared" si="7"/>
        <v>0</v>
      </c>
      <c r="W21" s="95">
        <v>0</v>
      </c>
      <c r="X21" s="96">
        <v>0</v>
      </c>
      <c r="Y21" s="86">
        <f t="shared" si="8"/>
        <v>0</v>
      </c>
      <c r="Z21" s="95">
        <v>0</v>
      </c>
      <c r="AA21" s="96">
        <v>0</v>
      </c>
      <c r="AB21" s="86">
        <f t="shared" si="9"/>
        <v>0</v>
      </c>
      <c r="AC21" s="95">
        <v>0</v>
      </c>
      <c r="AD21" s="96">
        <v>0</v>
      </c>
      <c r="AE21" s="86">
        <f t="shared" si="10"/>
        <v>0</v>
      </c>
      <c r="AF21" s="95">
        <v>0</v>
      </c>
      <c r="AG21" s="96">
        <v>0</v>
      </c>
      <c r="AH21" s="86">
        <f t="shared" si="11"/>
        <v>0</v>
      </c>
      <c r="AI21" s="95">
        <v>0</v>
      </c>
      <c r="AJ21" s="96">
        <v>0</v>
      </c>
      <c r="AK21" s="86">
        <f t="shared" si="12"/>
        <v>0</v>
      </c>
      <c r="AL21" s="95">
        <v>0</v>
      </c>
      <c r="AM21" s="96">
        <v>0</v>
      </c>
      <c r="AN21" s="86">
        <f t="shared" si="13"/>
        <v>0</v>
      </c>
      <c r="AO21" s="87"/>
      <c r="AP21" s="87"/>
      <c r="AR21" s="87"/>
      <c r="AS21" s="87"/>
      <c r="AT21" s="87"/>
    </row>
    <row r="22" spans="1:46" ht="18.75" customHeight="1" x14ac:dyDescent="0.2">
      <c r="A22" s="88"/>
      <c r="B22" s="89">
        <v>2800</v>
      </c>
      <c r="C22" s="90" t="s">
        <v>76</v>
      </c>
      <c r="D22" s="122"/>
      <c r="E22" s="91">
        <f t="shared" si="0"/>
        <v>2061</v>
      </c>
      <c r="F22" s="92">
        <f t="shared" si="0"/>
        <v>1060.79</v>
      </c>
      <c r="G22" s="121">
        <f t="shared" si="2"/>
        <v>1000.21</v>
      </c>
      <c r="H22" s="93">
        <f t="shared" si="1"/>
        <v>2061</v>
      </c>
      <c r="I22" s="94">
        <f t="shared" si="1"/>
        <v>1060.79</v>
      </c>
      <c r="J22" s="83">
        <f t="shared" si="3"/>
        <v>1000.21</v>
      </c>
      <c r="K22" s="95">
        <f>1061+1000</f>
        <v>2061</v>
      </c>
      <c r="L22" s="96">
        <v>1060.79</v>
      </c>
      <c r="M22" s="86">
        <f t="shared" si="4"/>
        <v>1000.21</v>
      </c>
      <c r="N22" s="95">
        <v>0</v>
      </c>
      <c r="O22" s="96">
        <v>0</v>
      </c>
      <c r="P22" s="86">
        <f t="shared" si="5"/>
        <v>0</v>
      </c>
      <c r="Q22" s="95">
        <v>0</v>
      </c>
      <c r="R22" s="96">
        <v>0</v>
      </c>
      <c r="S22" s="86">
        <f t="shared" si="6"/>
        <v>0</v>
      </c>
      <c r="T22" s="95">
        <v>0</v>
      </c>
      <c r="U22" s="96">
        <v>0</v>
      </c>
      <c r="V22" s="86">
        <f t="shared" si="7"/>
        <v>0</v>
      </c>
      <c r="W22" s="95">
        <v>0</v>
      </c>
      <c r="X22" s="96">
        <v>0</v>
      </c>
      <c r="Y22" s="86">
        <f t="shared" si="8"/>
        <v>0</v>
      </c>
      <c r="Z22" s="95">
        <v>0</v>
      </c>
      <c r="AA22" s="96">
        <v>0</v>
      </c>
      <c r="AB22" s="86">
        <f t="shared" si="9"/>
        <v>0</v>
      </c>
      <c r="AC22" s="95">
        <v>0</v>
      </c>
      <c r="AD22" s="96">
        <v>0</v>
      </c>
      <c r="AE22" s="86">
        <f t="shared" si="10"/>
        <v>0</v>
      </c>
      <c r="AF22" s="95">
        <v>0</v>
      </c>
      <c r="AG22" s="96">
        <v>0</v>
      </c>
      <c r="AH22" s="86">
        <f t="shared" si="11"/>
        <v>0</v>
      </c>
      <c r="AI22" s="95">
        <v>0</v>
      </c>
      <c r="AJ22" s="96">
        <v>0</v>
      </c>
      <c r="AK22" s="86">
        <f t="shared" si="12"/>
        <v>0</v>
      </c>
      <c r="AL22" s="95">
        <v>0</v>
      </c>
      <c r="AM22" s="96">
        <v>0</v>
      </c>
      <c r="AN22" s="86">
        <f t="shared" si="13"/>
        <v>0</v>
      </c>
      <c r="AO22" s="87"/>
      <c r="AP22" s="87"/>
      <c r="AR22" s="87"/>
      <c r="AS22" s="87"/>
      <c r="AT22" s="87"/>
    </row>
    <row r="23" spans="1:46" ht="18.75" customHeight="1" x14ac:dyDescent="0.2">
      <c r="A23" s="88"/>
      <c r="B23" s="89">
        <v>3110</v>
      </c>
      <c r="C23" s="90" t="s">
        <v>77</v>
      </c>
      <c r="D23" s="122"/>
      <c r="E23" s="91">
        <f t="shared" si="0"/>
        <v>1242253.2</v>
      </c>
      <c r="F23" s="92">
        <f t="shared" si="0"/>
        <v>1202253.2</v>
      </c>
      <c r="G23" s="121">
        <f t="shared" si="2"/>
        <v>40000</v>
      </c>
      <c r="H23" s="93">
        <f t="shared" si="1"/>
        <v>0</v>
      </c>
      <c r="I23" s="94">
        <f t="shared" si="1"/>
        <v>0</v>
      </c>
      <c r="J23" s="83">
        <f t="shared" si="3"/>
        <v>0</v>
      </c>
      <c r="K23" s="95">
        <v>0</v>
      </c>
      <c r="L23" s="96">
        <v>0</v>
      </c>
      <c r="M23" s="86">
        <f t="shared" si="4"/>
        <v>0</v>
      </c>
      <c r="N23" s="95">
        <v>0</v>
      </c>
      <c r="O23" s="96">
        <v>0</v>
      </c>
      <c r="P23" s="86">
        <f t="shared" si="5"/>
        <v>0</v>
      </c>
      <c r="Q23" s="95">
        <v>0</v>
      </c>
      <c r="R23" s="96">
        <v>0</v>
      </c>
      <c r="S23" s="86">
        <f t="shared" si="6"/>
        <v>0</v>
      </c>
      <c r="T23" s="95">
        <v>0</v>
      </c>
      <c r="U23" s="96">
        <v>0</v>
      </c>
      <c r="V23" s="86">
        <f t="shared" si="7"/>
        <v>0</v>
      </c>
      <c r="W23" s="95">
        <v>0</v>
      </c>
      <c r="X23" s="96">
        <v>0</v>
      </c>
      <c r="Y23" s="86">
        <f t="shared" si="8"/>
        <v>0</v>
      </c>
      <c r="Z23" s="95"/>
      <c r="AA23" s="96">
        <v>0</v>
      </c>
      <c r="AB23" s="86">
        <f t="shared" si="9"/>
        <v>0</v>
      </c>
      <c r="AC23" s="95">
        <v>1202253.2</v>
      </c>
      <c r="AD23" s="96">
        <v>1202253.2</v>
      </c>
      <c r="AE23" s="86">
        <f t="shared" si="10"/>
        <v>0</v>
      </c>
      <c r="AF23" s="95">
        <v>40000</v>
      </c>
      <c r="AG23" s="96">
        <v>0</v>
      </c>
      <c r="AH23" s="86">
        <f t="shared" si="11"/>
        <v>40000</v>
      </c>
      <c r="AI23" s="95">
        <v>0</v>
      </c>
      <c r="AJ23" s="96">
        <v>0</v>
      </c>
      <c r="AK23" s="86">
        <f t="shared" si="12"/>
        <v>0</v>
      </c>
      <c r="AL23" s="95">
        <v>0</v>
      </c>
      <c r="AM23" s="96">
        <v>0</v>
      </c>
      <c r="AN23" s="86">
        <f t="shared" si="13"/>
        <v>0</v>
      </c>
      <c r="AO23" s="87"/>
      <c r="AP23" s="87"/>
      <c r="AR23" s="87"/>
      <c r="AS23" s="87"/>
      <c r="AT23" s="87"/>
    </row>
    <row r="24" spans="1:46" ht="18.75" customHeight="1" x14ac:dyDescent="0.2">
      <c r="A24" s="88"/>
      <c r="B24" s="97">
        <v>3132</v>
      </c>
      <c r="C24" s="90" t="s">
        <v>78</v>
      </c>
      <c r="D24" s="122"/>
      <c r="E24" s="91">
        <f t="shared" si="0"/>
        <v>0</v>
      </c>
      <c r="F24" s="92">
        <f t="shared" si="0"/>
        <v>0</v>
      </c>
      <c r="G24" s="121">
        <f t="shared" si="2"/>
        <v>0</v>
      </c>
      <c r="H24" s="93">
        <f t="shared" si="1"/>
        <v>0</v>
      </c>
      <c r="I24" s="94">
        <f t="shared" si="1"/>
        <v>0</v>
      </c>
      <c r="J24" s="83">
        <f t="shared" si="3"/>
        <v>0</v>
      </c>
      <c r="K24" s="95">
        <v>0</v>
      </c>
      <c r="L24" s="98">
        <v>0</v>
      </c>
      <c r="M24" s="86">
        <f t="shared" si="4"/>
        <v>0</v>
      </c>
      <c r="N24" s="95">
        <v>0</v>
      </c>
      <c r="O24" s="98">
        <v>0</v>
      </c>
      <c r="P24" s="86">
        <f t="shared" si="5"/>
        <v>0</v>
      </c>
      <c r="Q24" s="95">
        <v>0</v>
      </c>
      <c r="R24" s="98">
        <v>0</v>
      </c>
      <c r="S24" s="86">
        <f t="shared" si="6"/>
        <v>0</v>
      </c>
      <c r="T24" s="95">
        <v>0</v>
      </c>
      <c r="U24" s="98">
        <v>0</v>
      </c>
      <c r="V24" s="86">
        <f t="shared" si="7"/>
        <v>0</v>
      </c>
      <c r="W24" s="95">
        <v>0</v>
      </c>
      <c r="X24" s="98">
        <v>0</v>
      </c>
      <c r="Y24" s="86">
        <f t="shared" si="8"/>
        <v>0</v>
      </c>
      <c r="Z24" s="95">
        <v>0</v>
      </c>
      <c r="AA24" s="98">
        <v>0</v>
      </c>
      <c r="AB24" s="86">
        <f t="shared" si="9"/>
        <v>0</v>
      </c>
      <c r="AC24" s="95">
        <v>0</v>
      </c>
      <c r="AD24" s="98">
        <v>0</v>
      </c>
      <c r="AE24" s="86">
        <f t="shared" si="10"/>
        <v>0</v>
      </c>
      <c r="AF24" s="95">
        <v>0</v>
      </c>
      <c r="AG24" s="98">
        <v>0</v>
      </c>
      <c r="AH24" s="86">
        <f t="shared" si="11"/>
        <v>0</v>
      </c>
      <c r="AI24" s="95">
        <v>0</v>
      </c>
      <c r="AJ24" s="98">
        <v>0</v>
      </c>
      <c r="AK24" s="86">
        <f t="shared" si="12"/>
        <v>0</v>
      </c>
      <c r="AL24" s="95">
        <v>0</v>
      </c>
      <c r="AM24" s="98">
        <v>0</v>
      </c>
      <c r="AN24" s="86">
        <f t="shared" si="13"/>
        <v>0</v>
      </c>
      <c r="AO24" s="87"/>
      <c r="AP24" s="87"/>
      <c r="AR24" s="87"/>
      <c r="AS24" s="87"/>
      <c r="AT24" s="87"/>
    </row>
    <row r="25" spans="1:46" ht="18.75" customHeight="1" thickBot="1" x14ac:dyDescent="0.25">
      <c r="A25" s="99"/>
      <c r="B25" s="97">
        <v>3142</v>
      </c>
      <c r="C25" s="100" t="s">
        <v>79</v>
      </c>
      <c r="D25" s="123"/>
      <c r="E25" s="101">
        <f t="shared" si="0"/>
        <v>0</v>
      </c>
      <c r="F25" s="102">
        <f t="shared" si="0"/>
        <v>0</v>
      </c>
      <c r="G25" s="121">
        <f t="shared" si="2"/>
        <v>0</v>
      </c>
      <c r="H25" s="103">
        <f t="shared" si="1"/>
        <v>0</v>
      </c>
      <c r="I25" s="104">
        <f t="shared" si="1"/>
        <v>0</v>
      </c>
      <c r="J25" s="83">
        <f t="shared" si="3"/>
        <v>0</v>
      </c>
      <c r="K25" s="105">
        <v>0</v>
      </c>
      <c r="L25" s="106">
        <v>0</v>
      </c>
      <c r="M25" s="86">
        <f t="shared" si="4"/>
        <v>0</v>
      </c>
      <c r="N25" s="105">
        <v>0</v>
      </c>
      <c r="O25" s="106">
        <v>0</v>
      </c>
      <c r="P25" s="86">
        <f t="shared" si="5"/>
        <v>0</v>
      </c>
      <c r="Q25" s="105">
        <v>0</v>
      </c>
      <c r="R25" s="106">
        <v>0</v>
      </c>
      <c r="S25" s="86">
        <f t="shared" si="6"/>
        <v>0</v>
      </c>
      <c r="T25" s="105">
        <v>0</v>
      </c>
      <c r="U25" s="106">
        <v>0</v>
      </c>
      <c r="V25" s="86">
        <f t="shared" si="7"/>
        <v>0</v>
      </c>
      <c r="W25" s="105">
        <v>0</v>
      </c>
      <c r="X25" s="106">
        <v>0</v>
      </c>
      <c r="Y25" s="86">
        <f t="shared" si="8"/>
        <v>0</v>
      </c>
      <c r="Z25" s="105">
        <v>0</v>
      </c>
      <c r="AA25" s="106">
        <v>0</v>
      </c>
      <c r="AB25" s="86">
        <f t="shared" si="9"/>
        <v>0</v>
      </c>
      <c r="AC25" s="105">
        <v>0</v>
      </c>
      <c r="AD25" s="106">
        <v>0</v>
      </c>
      <c r="AE25" s="86">
        <f t="shared" si="10"/>
        <v>0</v>
      </c>
      <c r="AF25" s="105">
        <v>0</v>
      </c>
      <c r="AG25" s="106">
        <v>0</v>
      </c>
      <c r="AH25" s="86">
        <f t="shared" si="11"/>
        <v>0</v>
      </c>
      <c r="AI25" s="105">
        <v>0</v>
      </c>
      <c r="AJ25" s="106">
        <v>0</v>
      </c>
      <c r="AK25" s="86">
        <f t="shared" si="12"/>
        <v>0</v>
      </c>
      <c r="AL25" s="105">
        <v>0</v>
      </c>
      <c r="AM25" s="106">
        <v>0</v>
      </c>
      <c r="AN25" s="86">
        <f t="shared" si="13"/>
        <v>0</v>
      </c>
      <c r="AO25" s="87"/>
      <c r="AP25" s="87"/>
      <c r="AR25" s="87"/>
      <c r="AS25" s="87"/>
      <c r="AT25" s="87"/>
    </row>
    <row r="26" spans="1:46" ht="18.75" customHeight="1" thickBot="1" x14ac:dyDescent="0.25">
      <c r="A26" s="107" t="s">
        <v>80</v>
      </c>
      <c r="B26" s="108"/>
      <c r="C26" s="108"/>
      <c r="D26" s="124"/>
      <c r="E26" s="109">
        <f t="shared" ref="E26:AJ26" si="14">SUM(E9:E25)</f>
        <v>8042100.4299999997</v>
      </c>
      <c r="F26" s="110">
        <f t="shared" si="14"/>
        <v>5164784.8199999994</v>
      </c>
      <c r="G26" s="111">
        <f t="shared" si="14"/>
        <v>2877315.6099999994</v>
      </c>
      <c r="H26" s="125">
        <f t="shared" si="14"/>
        <v>6402028.4699999997</v>
      </c>
      <c r="I26" s="126">
        <f t="shared" si="14"/>
        <v>3572552.86</v>
      </c>
      <c r="J26" s="112">
        <f t="shared" si="14"/>
        <v>2829475.6099999994</v>
      </c>
      <c r="K26" s="116">
        <f t="shared" ref="K26:V26" si="15">SUM(K9:K25)</f>
        <v>1588101</v>
      </c>
      <c r="L26" s="114">
        <f t="shared" si="15"/>
        <v>872844.78000000014</v>
      </c>
      <c r="M26" s="115">
        <f t="shared" si="15"/>
        <v>715256.21999999986</v>
      </c>
      <c r="N26" s="116">
        <f t="shared" si="15"/>
        <v>4801200</v>
      </c>
      <c r="O26" s="114">
        <f t="shared" si="15"/>
        <v>2690404.6</v>
      </c>
      <c r="P26" s="115">
        <f t="shared" si="15"/>
        <v>2110795.4</v>
      </c>
      <c r="Q26" s="116">
        <f>SUM(Q9:Q25)</f>
        <v>0</v>
      </c>
      <c r="R26" s="114">
        <f>SUM(R9:R25)</f>
        <v>0</v>
      </c>
      <c r="S26" s="115">
        <f>SUM(S9:S25)</f>
        <v>0</v>
      </c>
      <c r="T26" s="116">
        <f t="shared" si="15"/>
        <v>4310</v>
      </c>
      <c r="U26" s="114">
        <f t="shared" si="15"/>
        <v>886.01</v>
      </c>
      <c r="V26" s="115">
        <f t="shared" si="15"/>
        <v>3423.9900000000002</v>
      </c>
      <c r="W26" s="116">
        <f t="shared" si="14"/>
        <v>8417.4700000000012</v>
      </c>
      <c r="X26" s="114">
        <f t="shared" si="14"/>
        <v>8417.4699999999993</v>
      </c>
      <c r="Y26" s="115">
        <f t="shared" si="14"/>
        <v>0</v>
      </c>
      <c r="Z26" s="116">
        <f t="shared" si="14"/>
        <v>7840</v>
      </c>
      <c r="AA26" s="114">
        <f t="shared" si="14"/>
        <v>0</v>
      </c>
      <c r="AB26" s="115">
        <f t="shared" si="14"/>
        <v>7840</v>
      </c>
      <c r="AC26" s="113">
        <f t="shared" si="14"/>
        <v>1592231.96</v>
      </c>
      <c r="AD26" s="114">
        <f t="shared" si="14"/>
        <v>1592231.96</v>
      </c>
      <c r="AE26" s="115">
        <f t="shared" si="14"/>
        <v>0</v>
      </c>
      <c r="AF26" s="116">
        <f t="shared" si="14"/>
        <v>40000</v>
      </c>
      <c r="AG26" s="114">
        <f t="shared" si="14"/>
        <v>0</v>
      </c>
      <c r="AH26" s="115">
        <f t="shared" si="14"/>
        <v>40000</v>
      </c>
      <c r="AI26" s="117">
        <f t="shared" si="14"/>
        <v>0</v>
      </c>
      <c r="AJ26" s="118">
        <f t="shared" si="14"/>
        <v>0</v>
      </c>
      <c r="AK26" s="115">
        <f>SUM(AK9:AK24)</f>
        <v>0</v>
      </c>
      <c r="AL26" s="117">
        <f>SUM(AL9:AL25)</f>
        <v>0</v>
      </c>
      <c r="AM26" s="118">
        <f>SUM(AM9:AM25)</f>
        <v>0</v>
      </c>
      <c r="AN26" s="115">
        <f>SUM(AN9:AN24)</f>
        <v>0</v>
      </c>
      <c r="AO26" s="87"/>
      <c r="AP26" s="87"/>
      <c r="AR26" s="87"/>
      <c r="AS26" s="87"/>
      <c r="AT26" s="87"/>
    </row>
  </sheetData>
  <sheetProtection sheet="1" objects="1" scenarios="1"/>
  <mergeCells count="36">
    <mergeCell ref="C24:D24"/>
    <mergeCell ref="C25:D25"/>
    <mergeCell ref="C18:D18"/>
    <mergeCell ref="C19:D19"/>
    <mergeCell ref="C20:D20"/>
    <mergeCell ref="C21:D21"/>
    <mergeCell ref="C22:D22"/>
    <mergeCell ref="C23:D23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L6:AN6"/>
    <mergeCell ref="C8:D8"/>
    <mergeCell ref="T6:V6"/>
    <mergeCell ref="W6:Y6"/>
    <mergeCell ref="Z6:AB6"/>
    <mergeCell ref="AC6:AE6"/>
    <mergeCell ref="AF6:AH6"/>
    <mergeCell ref="AI6:AK6"/>
    <mergeCell ref="B2:AH3"/>
    <mergeCell ref="B4:AH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D0789-FC1F-4DA1-8FDF-6F922DE53F6E}">
  <sheetPr codeName="Лист15"/>
  <dimension ref="A1:O113"/>
  <sheetViews>
    <sheetView zoomScale="91" zoomScaleNormal="91" workbookViewId="0">
      <selection sqref="A1:D1"/>
    </sheetView>
  </sheetViews>
  <sheetFormatPr defaultRowHeight="18.75" outlineLevelRow="1" outlineLevelCol="1" x14ac:dyDescent="0.3"/>
  <cols>
    <col min="1" max="1" width="10.7109375" style="2" customWidth="1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Гряди!B4</f>
        <v>за 6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SUM(D6:D47)</f>
        <v>88439.66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Гряди!I11</f>
        <v>88439.66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3">
        <v>1699.84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1699.84</v>
      </c>
      <c r="D8" s="17"/>
      <c r="E8" s="18">
        <f>D7-C8</f>
        <v>0</v>
      </c>
    </row>
    <row r="9" spans="1:15" collapsed="1" x14ac:dyDescent="0.3">
      <c r="A9" s="11">
        <v>201</v>
      </c>
      <c r="B9" s="19" t="s">
        <v>5</v>
      </c>
      <c r="C9" s="17">
        <v>1600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99.84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x14ac:dyDescent="0.3">
      <c r="A19" s="11">
        <v>2210.3000000000002</v>
      </c>
      <c r="B19" s="12" t="s">
        <v>7</v>
      </c>
      <c r="C19" s="12"/>
      <c r="D19" s="13">
        <v>1624.32</v>
      </c>
      <c r="E19" s="8"/>
      <c r="F19" s="8"/>
      <c r="G19" s="8"/>
      <c r="I19" s="8"/>
      <c r="J19" s="8"/>
      <c r="K19" s="8"/>
      <c r="M19" s="8"/>
      <c r="N19" s="8"/>
      <c r="O19" s="8"/>
    </row>
    <row r="20" spans="1:15" ht="18" customHeight="1" x14ac:dyDescent="0.3">
      <c r="A20" s="11">
        <v>2210.4</v>
      </c>
      <c r="B20" s="12" t="s">
        <v>8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customHeight="1" x14ac:dyDescent="0.3">
      <c r="A21" s="11">
        <v>2210.5</v>
      </c>
      <c r="B21" s="12" t="s">
        <v>9</v>
      </c>
      <c r="C21" s="12"/>
      <c r="D21" s="13"/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0</v>
      </c>
      <c r="D22" s="17"/>
      <c r="E22" s="18">
        <f>D21-C22</f>
        <v>0</v>
      </c>
    </row>
    <row r="23" spans="1:15" collapsed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customHeight="1" x14ac:dyDescent="0.3">
      <c r="A33" s="11">
        <v>2210.6</v>
      </c>
      <c r="B33" s="12" t="s">
        <v>10</v>
      </c>
      <c r="C33" s="12"/>
      <c r="D33" s="13"/>
      <c r="E33" s="8"/>
      <c r="F33" s="8"/>
      <c r="G33" s="8"/>
      <c r="I33" s="8"/>
      <c r="J33" s="8"/>
      <c r="K33" s="8"/>
      <c r="M33" s="8"/>
      <c r="N33" s="8"/>
      <c r="O33" s="8"/>
    </row>
    <row r="34" spans="1:15" ht="20.25" customHeight="1" x14ac:dyDescent="0.3">
      <c r="A34" s="11">
        <v>2210.6999999999998</v>
      </c>
      <c r="B34" s="12" t="s">
        <v>11</v>
      </c>
      <c r="C34" s="12"/>
      <c r="D34" s="13">
        <v>18494</v>
      </c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18494</v>
      </c>
      <c r="D35" s="17"/>
      <c r="E35" s="18">
        <f>D34-C35</f>
        <v>0</v>
      </c>
    </row>
    <row r="36" spans="1:15" collapsed="1" x14ac:dyDescent="0.3">
      <c r="A36" s="11"/>
      <c r="B36" s="20" t="s">
        <v>12</v>
      </c>
      <c r="C36" s="17">
        <v>18494</v>
      </c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2210.8000000000002</v>
      </c>
      <c r="B40" s="22" t="s">
        <v>13</v>
      </c>
      <c r="C40" s="23"/>
      <c r="D40" s="13">
        <f>12888+46282.5+1181</f>
        <v>60351.5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x14ac:dyDescent="0.3">
      <c r="A41" s="11">
        <v>2210.9</v>
      </c>
      <c r="B41" s="12" t="s">
        <v>14</v>
      </c>
      <c r="C41" s="12"/>
      <c r="D41" s="13">
        <v>6000</v>
      </c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SUM(C43:C46)</f>
        <v>6000</v>
      </c>
      <c r="D42" s="17"/>
      <c r="E42" s="18">
        <f>D41-C42</f>
        <v>0</v>
      </c>
    </row>
    <row r="43" spans="1:15" collapsed="1" x14ac:dyDescent="0.3">
      <c r="A43" s="11"/>
      <c r="B43" s="20" t="s">
        <v>15</v>
      </c>
      <c r="C43" s="17">
        <v>6000</v>
      </c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/>
      <c r="B46" s="21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x14ac:dyDescent="0.3">
      <c r="A47" s="11">
        <v>2211.9</v>
      </c>
      <c r="B47" s="12" t="s">
        <v>16</v>
      </c>
      <c r="C47" s="12"/>
      <c r="D47" s="13">
        <v>270</v>
      </c>
      <c r="E47" s="8"/>
      <c r="F47" s="8"/>
      <c r="G47" s="8"/>
      <c r="I47" s="8"/>
      <c r="J47" s="8"/>
      <c r="K47" s="8"/>
      <c r="M47" s="8"/>
      <c r="N47" s="8"/>
      <c r="O47" s="8"/>
    </row>
    <row r="48" spans="1:15" hidden="1" outlineLevel="1" x14ac:dyDescent="0.3">
      <c r="A48" s="14"/>
      <c r="B48" s="15"/>
      <c r="C48" s="16">
        <f>SUM(C49:C61)</f>
        <v>270</v>
      </c>
      <c r="D48" s="17"/>
      <c r="E48" s="18">
        <f>D47-C48</f>
        <v>0</v>
      </c>
    </row>
    <row r="49" spans="1:15" collapsed="1" x14ac:dyDescent="0.3">
      <c r="A49" s="11">
        <v>902</v>
      </c>
      <c r="B49" s="20" t="s">
        <v>17</v>
      </c>
      <c r="C49" s="17">
        <v>270</v>
      </c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11"/>
      <c r="B60" s="24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x14ac:dyDescent="0.3">
      <c r="A61" s="8"/>
      <c r="B61" s="25"/>
      <c r="D61" s="3" t="b">
        <f>D4=D5</f>
        <v>1</v>
      </c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8"/>
      <c r="B62" s="25"/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8"/>
      <c r="B63" s="8"/>
      <c r="E63" s="8"/>
      <c r="F63" s="8"/>
      <c r="G63" s="8"/>
      <c r="I63" s="8"/>
      <c r="J63" s="8"/>
      <c r="K63" s="8"/>
      <c r="M63" s="8"/>
      <c r="N63" s="8"/>
      <c r="O63" s="8"/>
    </row>
    <row r="64" spans="1:15" ht="14.25" customHeight="1" x14ac:dyDescent="0.3"/>
    <row r="65" spans="1:15" ht="39.75" customHeight="1" x14ac:dyDescent="0.3">
      <c r="A65" s="4">
        <v>2240</v>
      </c>
      <c r="B65" s="5" t="s">
        <v>18</v>
      </c>
      <c r="C65" s="5"/>
      <c r="D65" s="6">
        <f>SUM(D67:D100)</f>
        <v>10706.23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26">
        <v>2240</v>
      </c>
      <c r="B66" s="26"/>
      <c r="C66" s="10"/>
      <c r="D66" s="10">
        <f>Гряди!I13</f>
        <v>10706.230000000001</v>
      </c>
      <c r="E66" s="8" t="b">
        <f>D66=D65</f>
        <v>1</v>
      </c>
      <c r="F66" s="27"/>
    </row>
    <row r="67" spans="1:15" collapsed="1" x14ac:dyDescent="0.3">
      <c r="A67" s="14">
        <v>2240.1</v>
      </c>
      <c r="B67" s="12" t="s">
        <v>19</v>
      </c>
      <c r="C67" s="12"/>
      <c r="D67" s="13">
        <v>316</v>
      </c>
    </row>
    <row r="68" spans="1:15" x14ac:dyDescent="0.3">
      <c r="A68" s="14">
        <v>2240.1999999999998</v>
      </c>
      <c r="B68" s="22" t="s">
        <v>20</v>
      </c>
      <c r="C68" s="23"/>
      <c r="D68" s="13">
        <v>972</v>
      </c>
    </row>
    <row r="69" spans="1:15" x14ac:dyDescent="0.3">
      <c r="A69" s="14">
        <v>2240.3000000000002</v>
      </c>
      <c r="B69" s="22" t="s">
        <v>21</v>
      </c>
      <c r="C69" s="23"/>
      <c r="D69" s="13">
        <v>1010.95</v>
      </c>
    </row>
    <row r="70" spans="1:15" hidden="1" outlineLevel="1" x14ac:dyDescent="0.3">
      <c r="A70" s="14"/>
      <c r="B70" s="15"/>
      <c r="C70" s="16">
        <f>SUM(C71:C77)</f>
        <v>1010.9499999999999</v>
      </c>
      <c r="D70" s="17"/>
      <c r="E70" s="18">
        <f>D69-C70</f>
        <v>0</v>
      </c>
    </row>
    <row r="71" spans="1:15" collapsed="1" x14ac:dyDescent="0.3">
      <c r="A71" s="14">
        <v>301</v>
      </c>
      <c r="B71" s="19" t="s">
        <v>5</v>
      </c>
      <c r="C71" s="17">
        <v>789.03</v>
      </c>
      <c r="D71" s="17"/>
    </row>
    <row r="72" spans="1:15" x14ac:dyDescent="0.3">
      <c r="A72" s="14"/>
      <c r="B72" s="20" t="s">
        <v>22</v>
      </c>
      <c r="C72" s="17">
        <v>221.92</v>
      </c>
      <c r="D72" s="17"/>
    </row>
    <row r="73" spans="1:15" x14ac:dyDescent="0.3">
      <c r="A73" s="14"/>
      <c r="B73" s="20"/>
      <c r="C73" s="17"/>
      <c r="D73" s="17"/>
    </row>
    <row r="74" spans="1:15" x14ac:dyDescent="0.3">
      <c r="A74" s="14"/>
      <c r="B74" s="20"/>
      <c r="C74" s="17"/>
      <c r="D74" s="17"/>
    </row>
    <row r="75" spans="1:15" x14ac:dyDescent="0.3">
      <c r="A75" s="14"/>
      <c r="B75" s="20"/>
      <c r="C75" s="17"/>
      <c r="D75" s="17"/>
    </row>
    <row r="76" spans="1:15" x14ac:dyDescent="0.3">
      <c r="A76" s="14"/>
      <c r="B76" s="20"/>
      <c r="C76" s="17"/>
      <c r="D76" s="17"/>
    </row>
    <row r="77" spans="1:15" x14ac:dyDescent="0.3">
      <c r="A77" s="14"/>
      <c r="B77" s="14"/>
      <c r="C77" s="17"/>
      <c r="D77" s="17"/>
    </row>
    <row r="78" spans="1:15" x14ac:dyDescent="0.3">
      <c r="A78" s="14">
        <v>2240.4</v>
      </c>
      <c r="B78" s="22" t="s">
        <v>23</v>
      </c>
      <c r="C78" s="23"/>
      <c r="D78" s="13"/>
    </row>
    <row r="79" spans="1:15" x14ac:dyDescent="0.3">
      <c r="A79" s="14">
        <v>2240.5</v>
      </c>
      <c r="B79" s="22" t="s">
        <v>24</v>
      </c>
      <c r="C79" s="23"/>
      <c r="D79" s="13"/>
    </row>
    <row r="80" spans="1:15" hidden="1" outlineLevel="1" x14ac:dyDescent="0.3">
      <c r="A80" s="14"/>
      <c r="B80" s="15"/>
      <c r="C80" s="16">
        <f>SUM(C81:C88)</f>
        <v>0</v>
      </c>
      <c r="D80" s="17"/>
      <c r="E80" s="18">
        <f>D79-C80</f>
        <v>0</v>
      </c>
    </row>
    <row r="81" spans="1:4" ht="17.25" customHeight="1" collapsed="1" x14ac:dyDescent="0.3">
      <c r="A81" s="14"/>
      <c r="B81" s="24"/>
      <c r="C81" s="17"/>
      <c r="D81" s="17"/>
    </row>
    <row r="82" spans="1:4" ht="17.25" customHeight="1" x14ac:dyDescent="0.3">
      <c r="A82" s="14"/>
      <c r="B82" s="24"/>
      <c r="C82" s="17"/>
      <c r="D82" s="17"/>
    </row>
    <row r="83" spans="1:4" x14ac:dyDescent="0.3">
      <c r="A83" s="14"/>
      <c r="B83" s="24"/>
      <c r="C83" s="17"/>
      <c r="D83" s="17"/>
    </row>
    <row r="84" spans="1:4" x14ac:dyDescent="0.3">
      <c r="A84" s="14"/>
      <c r="B84" s="24"/>
      <c r="C84" s="17"/>
      <c r="D84" s="17"/>
    </row>
    <row r="85" spans="1:4" x14ac:dyDescent="0.3">
      <c r="A85" s="14"/>
      <c r="B85" s="24"/>
      <c r="C85" s="17"/>
      <c r="D85" s="17"/>
    </row>
    <row r="86" spans="1:4" x14ac:dyDescent="0.3">
      <c r="A86" s="14"/>
      <c r="B86" s="20"/>
      <c r="C86" s="17"/>
      <c r="D86" s="17"/>
    </row>
    <row r="87" spans="1:4" x14ac:dyDescent="0.3">
      <c r="A87" s="14"/>
      <c r="B87" s="20"/>
      <c r="C87" s="17"/>
      <c r="D87" s="17"/>
    </row>
    <row r="88" spans="1:4" x14ac:dyDescent="0.3">
      <c r="A88" s="14"/>
      <c r="B88" s="20"/>
      <c r="C88" s="17"/>
      <c r="D88" s="17"/>
    </row>
    <row r="89" spans="1:4" x14ac:dyDescent="0.3">
      <c r="A89" s="14">
        <v>2240.6</v>
      </c>
      <c r="B89" s="22" t="s">
        <v>25</v>
      </c>
      <c r="C89" s="23"/>
      <c r="D89" s="13"/>
    </row>
    <row r="90" spans="1:4" x14ac:dyDescent="0.3">
      <c r="A90" s="14">
        <v>2240.6999999999998</v>
      </c>
      <c r="B90" s="22" t="s">
        <v>26</v>
      </c>
      <c r="C90" s="23"/>
      <c r="D90" s="13">
        <v>525.34</v>
      </c>
    </row>
    <row r="91" spans="1:4" x14ac:dyDescent="0.3">
      <c r="A91" s="14">
        <v>2240.8000000000002</v>
      </c>
      <c r="B91" s="22" t="s">
        <v>27</v>
      </c>
      <c r="C91" s="23"/>
      <c r="D91" s="13"/>
    </row>
    <row r="92" spans="1:4" x14ac:dyDescent="0.3">
      <c r="A92" s="14">
        <v>2240.9</v>
      </c>
      <c r="B92" s="22" t="s">
        <v>28</v>
      </c>
      <c r="C92" s="23"/>
      <c r="D92" s="13"/>
    </row>
    <row r="93" spans="1:4" x14ac:dyDescent="0.3">
      <c r="A93" s="14">
        <v>2241.1</v>
      </c>
      <c r="B93" s="22" t="s">
        <v>29</v>
      </c>
      <c r="C93" s="23"/>
      <c r="D93" s="13"/>
    </row>
    <row r="94" spans="1:4" x14ac:dyDescent="0.3">
      <c r="A94" s="14">
        <v>2241.1999999999998</v>
      </c>
      <c r="B94" s="22" t="s">
        <v>30</v>
      </c>
      <c r="C94" s="23"/>
      <c r="D94" s="13"/>
    </row>
    <row r="95" spans="1:4" x14ac:dyDescent="0.3">
      <c r="A95" s="14">
        <v>2241.3000000000002</v>
      </c>
      <c r="B95" s="22" t="s">
        <v>31</v>
      </c>
      <c r="C95" s="23"/>
      <c r="D95" s="13">
        <v>1000</v>
      </c>
    </row>
    <row r="96" spans="1:4" x14ac:dyDescent="0.3">
      <c r="A96" s="14">
        <v>2241.4</v>
      </c>
      <c r="B96" s="22" t="s">
        <v>32</v>
      </c>
      <c r="C96" s="23"/>
      <c r="D96" s="13"/>
    </row>
    <row r="97" spans="1:5" x14ac:dyDescent="0.3">
      <c r="A97" s="14">
        <v>2241.5</v>
      </c>
      <c r="B97" s="22" t="s">
        <v>33</v>
      </c>
      <c r="C97" s="23"/>
      <c r="D97" s="13"/>
    </row>
    <row r="98" spans="1:5" ht="38.25" customHeight="1" x14ac:dyDescent="0.3">
      <c r="A98" s="14">
        <v>2241.6</v>
      </c>
      <c r="B98" s="28" t="s">
        <v>34</v>
      </c>
      <c r="C98" s="23"/>
      <c r="D98" s="13"/>
    </row>
    <row r="99" spans="1:5" x14ac:dyDescent="0.3">
      <c r="A99" s="14">
        <v>2241.6999999999998</v>
      </c>
      <c r="B99" s="22" t="s">
        <v>35</v>
      </c>
      <c r="C99" s="23"/>
      <c r="D99" s="13"/>
    </row>
    <row r="100" spans="1:5" x14ac:dyDescent="0.3">
      <c r="A100" s="14">
        <v>2241.9</v>
      </c>
      <c r="B100" s="22" t="s">
        <v>36</v>
      </c>
      <c r="C100" s="23"/>
      <c r="D100" s="13">
        <v>6881.94</v>
      </c>
    </row>
    <row r="101" spans="1:5" hidden="1" outlineLevel="1" x14ac:dyDescent="0.3">
      <c r="A101" s="14"/>
      <c r="B101" s="15"/>
      <c r="C101" s="16">
        <f>SUM(C102:C111)</f>
        <v>6881.94</v>
      </c>
      <c r="D101" s="29"/>
      <c r="E101" s="18">
        <f>D100-C101</f>
        <v>0</v>
      </c>
    </row>
    <row r="102" spans="1:5" ht="37.5" collapsed="1" x14ac:dyDescent="0.3">
      <c r="A102" s="14">
        <v>901</v>
      </c>
      <c r="B102" s="30" t="s">
        <v>37</v>
      </c>
      <c r="C102" s="17">
        <f>236.36+236.36+236.36+236.36+236.36</f>
        <v>1181.8000000000002</v>
      </c>
      <c r="D102" s="17"/>
    </row>
    <row r="103" spans="1:5" x14ac:dyDescent="0.3">
      <c r="A103" s="14">
        <v>903</v>
      </c>
      <c r="B103" s="30" t="s">
        <v>38</v>
      </c>
      <c r="C103" s="17">
        <f>539.44+560.46</f>
        <v>1099.9000000000001</v>
      </c>
      <c r="D103" s="17"/>
    </row>
    <row r="104" spans="1:5" x14ac:dyDescent="0.3">
      <c r="A104" s="14">
        <v>906</v>
      </c>
      <c r="B104" s="30" t="s">
        <v>39</v>
      </c>
      <c r="C104" s="17">
        <v>582.72</v>
      </c>
      <c r="D104" s="17"/>
    </row>
    <row r="105" spans="1:5" x14ac:dyDescent="0.3">
      <c r="A105" s="14"/>
      <c r="B105" s="24" t="s">
        <v>40</v>
      </c>
      <c r="C105" s="17">
        <v>1416.66</v>
      </c>
      <c r="D105" s="17"/>
    </row>
    <row r="106" spans="1:5" ht="37.5" x14ac:dyDescent="0.3">
      <c r="A106" s="14"/>
      <c r="B106" s="30" t="s">
        <v>41</v>
      </c>
      <c r="C106" s="17">
        <v>847.2</v>
      </c>
      <c r="D106" s="17"/>
    </row>
    <row r="107" spans="1:5" x14ac:dyDescent="0.3">
      <c r="A107" s="14"/>
      <c r="B107" s="30" t="s">
        <v>42</v>
      </c>
      <c r="C107" s="17">
        <v>371.7</v>
      </c>
      <c r="D107" s="17"/>
    </row>
    <row r="108" spans="1:5" x14ac:dyDescent="0.3">
      <c r="A108" s="14"/>
      <c r="B108" s="24" t="s">
        <v>43</v>
      </c>
      <c r="C108" s="17">
        <v>151.96</v>
      </c>
      <c r="D108" s="17"/>
    </row>
    <row r="109" spans="1:5" x14ac:dyDescent="0.3">
      <c r="A109" s="14"/>
      <c r="B109" s="24" t="s">
        <v>44</v>
      </c>
      <c r="C109" s="17">
        <v>1230</v>
      </c>
      <c r="D109" s="17"/>
    </row>
    <row r="110" spans="1:5" x14ac:dyDescent="0.3">
      <c r="A110" s="14"/>
      <c r="B110" s="24"/>
      <c r="C110" s="17"/>
      <c r="D110" s="17"/>
    </row>
    <row r="111" spans="1:5" x14ac:dyDescent="0.3">
      <c r="A111" s="14"/>
      <c r="B111" s="24"/>
      <c r="C111" s="17"/>
      <c r="D111" s="17"/>
    </row>
    <row r="112" spans="1:5" x14ac:dyDescent="0.3">
      <c r="B112" s="31"/>
      <c r="D112" s="3" t="b">
        <f>D65=D66</f>
        <v>1</v>
      </c>
    </row>
    <row r="113" spans="2:2" x14ac:dyDescent="0.3">
      <c r="B113" s="31"/>
    </row>
  </sheetData>
  <sheetProtection sheet="1" objects="1" scenarios="1"/>
  <mergeCells count="31">
    <mergeCell ref="B100:C100"/>
    <mergeCell ref="B94:C94"/>
    <mergeCell ref="B95:C95"/>
    <mergeCell ref="B96:C96"/>
    <mergeCell ref="B97:C97"/>
    <mergeCell ref="B98:C98"/>
    <mergeCell ref="B99:C99"/>
    <mergeCell ref="B79:C79"/>
    <mergeCell ref="B89:C89"/>
    <mergeCell ref="B90:C90"/>
    <mergeCell ref="B91:C91"/>
    <mergeCell ref="B92:C92"/>
    <mergeCell ref="B93:C93"/>
    <mergeCell ref="B47:C47"/>
    <mergeCell ref="B65:C65"/>
    <mergeCell ref="B67:C67"/>
    <mergeCell ref="B68:C68"/>
    <mergeCell ref="B69:C69"/>
    <mergeCell ref="B78:C78"/>
    <mergeCell ref="B20:C20"/>
    <mergeCell ref="B21:C21"/>
    <mergeCell ref="B33:C33"/>
    <mergeCell ref="B34:C34"/>
    <mergeCell ref="B40:C40"/>
    <mergeCell ref="B41:C41"/>
    <mergeCell ref="A1:D1"/>
    <mergeCell ref="A2:D2"/>
    <mergeCell ref="B4:C4"/>
    <mergeCell ref="B6:C6"/>
    <mergeCell ref="B7:C7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Гряди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2021-07-25T05:27:11Z</dcterms:created>
  <dcterms:modified xsi:type="dcterms:W3CDTF">2021-07-25T05:27:12Z</dcterms:modified>
</cp:coreProperties>
</file>