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ОШ\"/>
    </mc:Choice>
  </mc:AlternateContent>
  <xr:revisionPtr revIDLastSave="0" documentId="13_ncr:1_{468F9168-852E-422B-AE30-41EEC8A09ABB}" xr6:coauthVersionLast="36" xr6:coauthVersionMax="36" xr10:uidLastSave="{00000000-0000-0000-0000-000000000000}"/>
  <bookViews>
    <workbookView xWindow="0" yWindow="0" windowWidth="28800" windowHeight="12225" xr2:uid="{DAFEEBD7-B3CF-4567-B39A-403E5FDAE283}"/>
  </bookViews>
  <sheets>
    <sheet name="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J26" i="3"/>
  <c r="AI26" i="3"/>
  <c r="AG26" i="3"/>
  <c r="AF26" i="3"/>
  <c r="AD26" i="3"/>
  <c r="AC26" i="3"/>
  <c r="AA26" i="3"/>
  <c r="Z26" i="3"/>
  <c r="X26" i="3"/>
  <c r="U26" i="3"/>
  <c r="T26" i="3"/>
  <c r="R26" i="3"/>
  <c r="Q26" i="3"/>
  <c r="O26" i="3"/>
  <c r="N26" i="3"/>
  <c r="L26" i="3"/>
  <c r="K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J24" i="3" s="1"/>
  <c r="BF23" i="3"/>
  <c r="BC23" i="3"/>
  <c r="AZ23" i="3"/>
  <c r="AW23" i="3"/>
  <c r="AT23" i="3"/>
  <c r="AQ23" i="3"/>
  <c r="AL23" i="3"/>
  <c r="AL26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J21" i="3"/>
  <c r="I21" i="3"/>
  <c r="H21" i="3"/>
  <c r="F21" i="3"/>
  <c r="E21" i="3"/>
  <c r="G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W20" i="3"/>
  <c r="W26" i="3" s="1"/>
  <c r="V20" i="3"/>
  <c r="S20" i="3"/>
  <c r="P20" i="3"/>
  <c r="M20" i="3"/>
  <c r="I20" i="3"/>
  <c r="F20" i="3" s="1"/>
  <c r="H20" i="3"/>
  <c r="E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E19" i="3" s="1"/>
  <c r="F19" i="3"/>
  <c r="G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G17" i="3" s="1"/>
  <c r="H17" i="3"/>
  <c r="E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J15" i="3" s="1"/>
  <c r="F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I11" i="3"/>
  <c r="H11" i="3"/>
  <c r="E11" i="3" s="1"/>
  <c r="F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I9" i="3"/>
  <c r="F9" i="3" s="1"/>
  <c r="H9" i="3"/>
  <c r="J9" i="3" s="1"/>
  <c r="C103" i="2"/>
  <c r="C102" i="2"/>
  <c r="E101" i="2"/>
  <c r="C101" i="2"/>
  <c r="C80" i="2"/>
  <c r="E80" i="2" s="1"/>
  <c r="C71" i="2"/>
  <c r="C70" i="2" s="1"/>
  <c r="E70" i="2" s="1"/>
  <c r="E66" i="2"/>
  <c r="D65" i="2"/>
  <c r="D114" i="2" s="1"/>
  <c r="C48" i="2"/>
  <c r="E48" i="2" s="1"/>
  <c r="E42" i="2"/>
  <c r="C42" i="2"/>
  <c r="C37" i="2"/>
  <c r="E35" i="2"/>
  <c r="C35" i="2"/>
  <c r="C25" i="2"/>
  <c r="C24" i="2"/>
  <c r="C23" i="2"/>
  <c r="C22" i="2" s="1"/>
  <c r="E22" i="2" s="1"/>
  <c r="C14" i="2"/>
  <c r="C13" i="2"/>
  <c r="C8" i="2" s="1"/>
  <c r="E8" i="2" s="1"/>
  <c r="E5" i="2"/>
  <c r="D4" i="2"/>
  <c r="D61" i="2" s="1"/>
  <c r="J13" i="3" l="1"/>
  <c r="G11" i="3"/>
  <c r="E9" i="3"/>
  <c r="G9" i="3" s="1"/>
  <c r="J17" i="3"/>
  <c r="V26" i="3"/>
  <c r="AH26" i="3"/>
  <c r="E16" i="3"/>
  <c r="G16" i="3" s="1"/>
  <c r="J19" i="3"/>
  <c r="E23" i="3"/>
  <c r="E25" i="3"/>
  <c r="G25" i="3" s="1"/>
  <c r="H26" i="3"/>
  <c r="P26" i="3"/>
  <c r="AB26" i="3"/>
  <c r="E12" i="3"/>
  <c r="F13" i="3"/>
  <c r="G13" i="3" s="1"/>
  <c r="E15" i="3"/>
  <c r="G15" i="3" s="1"/>
  <c r="E24" i="3"/>
  <c r="G24" i="3" s="1"/>
  <c r="I26" i="3"/>
  <c r="AQ26" i="3"/>
  <c r="BC26" i="3"/>
  <c r="AE26" i="3"/>
  <c r="G14" i="3"/>
  <c r="AN23" i="3"/>
  <c r="AN26" i="3" s="1"/>
  <c r="S26" i="3"/>
  <c r="AT26" i="3"/>
  <c r="BF26" i="3"/>
  <c r="J14" i="3"/>
  <c r="G23" i="3"/>
  <c r="M26" i="3"/>
  <c r="Y26" i="3"/>
  <c r="AK26" i="3"/>
  <c r="AW26" i="3"/>
  <c r="G10" i="3"/>
  <c r="G18" i="3"/>
  <c r="G20" i="3"/>
  <c r="J10" i="3"/>
  <c r="G12" i="3"/>
  <c r="J18" i="3"/>
  <c r="J20" i="3"/>
  <c r="J22" i="3"/>
  <c r="E22" i="3"/>
  <c r="G22" i="3" s="1"/>
  <c r="AZ26" i="3"/>
  <c r="F26" i="3" l="1"/>
  <c r="J26" i="3"/>
  <c r="G26" i="3"/>
  <c r="E26" i="3"/>
</calcChain>
</file>

<file path=xl/sharedStrings.xml><?xml version="1.0" encoding="utf-8"?>
<sst xmlns="http://schemas.openxmlformats.org/spreadsheetml/2006/main" count="156" uniqueCount="103">
  <si>
    <t>Касові видатки Грибовицька гімназія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</si>
  <si>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</si>
  <si>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</si>
  <si>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</si>
  <si>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</si>
  <si>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</si>
  <si>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</si>
  <si>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>свідоцтва, дипломи, грамоти, бланки / 07.2021</t>
  </si>
  <si>
    <t>зошити спостер / 07.2021</t>
  </si>
  <si>
    <t>грамоти / 08,10.2021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</si>
  <si>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</si>
  <si>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</si>
  <si>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</si>
  <si>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</si>
  <si>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фарби емаль / 07,11.2021</t>
  </si>
  <si>
    <t>буд.мат / 07,11.2021</t>
  </si>
  <si>
    <t>господарчі товари / 08,11.2021</t>
  </si>
  <si>
    <t xml:space="preserve">Миючі засоби    </t>
  </si>
  <si>
    <t>Меблі</t>
  </si>
  <si>
    <t>меблі / 11.2021</t>
  </si>
  <si>
    <t>меблі ( НУШ МБ ) / 11.2021</t>
  </si>
  <si>
    <t>Бензин</t>
  </si>
  <si>
    <t>Запчастини</t>
  </si>
  <si>
    <t>термопара сіт., трубка імпульсна / 12.2021</t>
  </si>
  <si>
    <t>Ін.матеріали</t>
  </si>
  <si>
    <t>печатка / 03.2021</t>
  </si>
  <si>
    <t>деко для духової шафи / 07.2021</t>
  </si>
  <si>
    <t>дидактика НУШ МБ /12.2021</t>
  </si>
  <si>
    <t>дидактика НУШ СБ /12.2021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</si>
  <si>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</si>
  <si>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</si>
  <si>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</si>
  <si>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</si>
  <si>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02,08,09. 2021</t>
  </si>
  <si>
    <t>Оренда приміщень</t>
  </si>
  <si>
    <t>Поточний ремонт</t>
  </si>
  <si>
    <t>поточний ремонт газового обладнання / 11.2021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</si>
  <si>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</si>
  <si>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</si>
  <si>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</si>
  <si>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</si>
  <si>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</si>
  <si>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</si>
  <si>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</si>
  <si>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</si>
  <si>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</si>
  <si>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</si>
  <si>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</si>
  <si>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</si>
  <si>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</si>
  <si>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дослідж. змивів та проб питн. води / 03,06,08,12.2021</t>
  </si>
  <si>
    <t>пров. дослідж. Освітлення та повітря / 03.2021</t>
  </si>
  <si>
    <t>оновлення програмного комплексу "Курс" / 04.2021</t>
  </si>
  <si>
    <t>тех.обсл. Та перевірка щільності вводу газопроводу / 04.2021</t>
  </si>
  <si>
    <t>навчання з тероиторіальної оборони / 10.2021</t>
  </si>
  <si>
    <t>обслуговування газового обладнання / 10.2021</t>
  </si>
  <si>
    <t>відновлення газопостачання / 10.2021</t>
  </si>
  <si>
    <t xml:space="preserve"> реконструкція системи газопостачання  / 10.2021</t>
  </si>
  <si>
    <t>реконструкція системи газопостачання  / 11.2021</t>
  </si>
  <si>
    <t>дослідж. мікроклімату та рівня освітлення / 12.2021</t>
  </si>
  <si>
    <t>Кошторисні призначення та касові видатки ЗЗСО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</si>
  <si>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</si>
  <si>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</si>
  <si>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</si>
  <si>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</si>
  <si>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</si>
  <si>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</si>
  <si>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</si>
  <si>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</si>
  <si>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</si>
  <si>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</si>
  <si>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</si>
  <si>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</si>
  <si>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</si>
  <si>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</si>
  <si>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</si>
  <si>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</si>
  <si>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</si>
  <si>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</si>
  <si>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</si>
  <si>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</si>
  <si>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</si>
  <si>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</si>
  <si>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</si>
  <si>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</si>
  <si>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</si>
  <si>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</si>
  <si>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</si>
  <si>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</si>
  <si>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</si>
  <si>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</si>
  <si>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</si>
  <si>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</si>
  <si>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</si>
  <si>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</si>
  <si>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</si>
  <si>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</si>
  <si>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</si>
  <si>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</si>
  <si>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</si>
  <si>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</si>
  <si>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</si>
  <si>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Грибовицька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</si>
</sst>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2" fillId="5" borderId="8" xfId="1" applyNumberFormat="1" applyFont="1" applyFill="1" applyBorder="1" applyAlignment="1" applyProtection="1">
      <alignment horizontal="right" vertical="center" wrapText="1" indent="1"/>
    </xf>
  </cellXfs>
  <cellStyles count="2">
    <cellStyle name="Обычный" xfId="0" builtinId="0"/>
    <cellStyle name="Обычный 2" xfId="1" xr:uid="{0E35DBC1-109F-4570-9605-F84DE47213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1D3D-D1D1-4FDD-8E03-E6C9179576D8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N16" sqref="BN16"/>
    </sheetView>
  </sheetViews>
  <sheetFormatPr defaultRowHeight="15.75" x14ac:dyDescent="0.25"/>
  <cols>
    <col min="1" max="1" width="13.5703125" style="90" customWidth="1"/>
    <col min="2" max="2" width="10.140625" style="92" customWidth="1"/>
    <col min="3" max="3" width="16" style="91" customWidth="1"/>
    <col min="4" max="4" width="22.85546875" style="59" customWidth="1"/>
    <col min="5" max="5" width="24.7109375" style="59" customWidth="1"/>
    <col min="6" max="6" width="23.7109375" style="91" customWidth="1"/>
    <col min="7" max="7" width="22.28515625" style="91" customWidth="1"/>
    <col min="8" max="8" width="25.28515625" style="91" customWidth="1"/>
    <col min="9" max="9" width="23" style="91" customWidth="1"/>
    <col min="10" max="10" width="21.5703125" style="91" customWidth="1"/>
    <col min="11" max="11" width="21.5703125" style="59" customWidth="1"/>
    <col min="12" max="13" width="21.140625" style="91" customWidth="1"/>
    <col min="14" max="14" width="21.5703125" style="59" customWidth="1"/>
    <col min="15" max="16" width="21.140625" style="91" customWidth="1"/>
    <col min="17" max="17" width="21.5703125" style="59" hidden="1" customWidth="1"/>
    <col min="18" max="19" width="21.140625" style="91" hidden="1" customWidth="1"/>
    <col min="20" max="20" width="21.5703125" style="59" customWidth="1"/>
    <col min="21" max="22" width="21.140625" style="91" customWidth="1"/>
    <col min="23" max="23" width="21.5703125" style="59" customWidth="1"/>
    <col min="24" max="25" width="21.140625" style="91" customWidth="1"/>
    <col min="26" max="26" width="21.5703125" style="59" hidden="1" customWidth="1"/>
    <col min="27" max="28" width="21.140625" style="91" hidden="1" customWidth="1"/>
    <col min="29" max="29" width="21.5703125" style="59" hidden="1" customWidth="1"/>
    <col min="30" max="31" width="21.140625" style="91" hidden="1" customWidth="1"/>
    <col min="32" max="32" width="18.140625" style="59" customWidth="1"/>
    <col min="33" max="34" width="17.85546875" style="91" customWidth="1"/>
    <col min="35" max="35" width="20.5703125" style="91" customWidth="1"/>
    <col min="36" max="37" width="22.7109375" style="91" customWidth="1"/>
    <col min="38" max="38" width="21.140625" style="59" customWidth="1"/>
    <col min="39" max="40" width="20.85546875" style="91" customWidth="1"/>
    <col min="41" max="41" width="21.5703125" style="59" hidden="1" customWidth="1"/>
    <col min="42" max="43" width="21.140625" style="91" hidden="1" customWidth="1"/>
    <col min="44" max="44" width="21.5703125" style="59" hidden="1" customWidth="1"/>
    <col min="45" max="46" width="21.140625" style="91" hidden="1" customWidth="1"/>
    <col min="47" max="47" width="21.5703125" style="59" customWidth="1"/>
    <col min="48" max="49" width="21.140625" style="91" customWidth="1"/>
    <col min="50" max="50" width="21.5703125" style="59" customWidth="1"/>
    <col min="51" max="52" width="21.140625" style="91" customWidth="1"/>
    <col min="53" max="53" width="22" style="59" hidden="1" customWidth="1"/>
    <col min="54" max="54" width="20" style="91" hidden="1" customWidth="1"/>
    <col min="55" max="55" width="18.28515625" style="91" hidden="1" customWidth="1"/>
    <col min="56" max="56" width="22" style="59" hidden="1" customWidth="1"/>
    <col min="57" max="57" width="20" style="91" hidden="1" customWidth="1"/>
    <col min="58" max="58" width="18.28515625" style="91" hidden="1" customWidth="1"/>
    <col min="59" max="60" width="18.140625" style="91" customWidth="1"/>
    <col min="61" max="61" width="14.28515625" style="59" customWidth="1"/>
    <col min="62" max="64" width="18.140625" style="91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0" t="s">
        <v>60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0" t="s">
        <v>61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1" t="s">
        <v>62</v>
      </c>
      <c r="B6" s="113" t="s">
        <v>63</v>
      </c>
      <c r="C6" s="115" t="s">
        <v>64</v>
      </c>
      <c r="D6" s="116"/>
      <c r="E6" s="119" t="s">
        <v>65</v>
      </c>
      <c r="F6" s="120"/>
      <c r="G6" s="121"/>
      <c r="H6" s="119" t="s">
        <v>66</v>
      </c>
      <c r="I6" s="120"/>
      <c r="J6" s="121"/>
      <c r="K6" s="107" t="s">
        <v>67</v>
      </c>
      <c r="L6" s="108"/>
      <c r="M6" s="109"/>
      <c r="N6" s="107" t="s">
        <v>68</v>
      </c>
      <c r="O6" s="108"/>
      <c r="P6" s="109"/>
      <c r="Q6" s="107" t="s">
        <v>69</v>
      </c>
      <c r="R6" s="108"/>
      <c r="S6" s="109"/>
      <c r="T6" s="107" t="s">
        <v>70</v>
      </c>
      <c r="U6" s="108"/>
      <c r="V6" s="109"/>
      <c r="W6" s="107" t="s">
        <v>71</v>
      </c>
      <c r="X6" s="108"/>
      <c r="Y6" s="109"/>
      <c r="Z6" s="107" t="s">
        <v>72</v>
      </c>
      <c r="AA6" s="108"/>
      <c r="AB6" s="109"/>
      <c r="AC6" s="107" t="s">
        <v>73</v>
      </c>
      <c r="AD6" s="108"/>
      <c r="AE6" s="109"/>
      <c r="AF6" s="107" t="s">
        <v>74</v>
      </c>
      <c r="AG6" s="108"/>
      <c r="AH6" s="109"/>
      <c r="AI6" s="108" t="s">
        <v>75</v>
      </c>
      <c r="AJ6" s="108"/>
      <c r="AK6" s="109"/>
      <c r="AL6" s="107" t="s">
        <v>76</v>
      </c>
      <c r="AM6" s="108"/>
      <c r="AN6" s="109"/>
      <c r="AO6" s="107" t="s">
        <v>77</v>
      </c>
      <c r="AP6" s="108"/>
      <c r="AQ6" s="109"/>
      <c r="AR6" s="107" t="s">
        <v>78</v>
      </c>
      <c r="AS6" s="108"/>
      <c r="AT6" s="109"/>
      <c r="AU6" s="107" t="s">
        <v>79</v>
      </c>
      <c r="AV6" s="108"/>
      <c r="AW6" s="109"/>
      <c r="AX6" s="107" t="s">
        <v>80</v>
      </c>
      <c r="AY6" s="108"/>
      <c r="AZ6" s="109"/>
      <c r="BA6" s="102" t="s">
        <v>81</v>
      </c>
      <c r="BB6" s="103"/>
      <c r="BC6" s="104"/>
      <c r="BD6" s="102" t="s">
        <v>82</v>
      </c>
      <c r="BE6" s="103"/>
      <c r="BF6" s="104"/>
    </row>
    <row r="7" spans="1:65" s="30" customFormat="1" ht="49.5" customHeight="1" thickBot="1" x14ac:dyDescent="0.3">
      <c r="A7" s="112"/>
      <c r="B7" s="114"/>
      <c r="C7" s="117"/>
      <c r="D7" s="118"/>
      <c r="E7" s="33" t="s">
        <v>83</v>
      </c>
      <c r="F7" s="34" t="s">
        <v>84</v>
      </c>
      <c r="G7" s="35" t="s">
        <v>85</v>
      </c>
      <c r="H7" s="33" t="s">
        <v>83</v>
      </c>
      <c r="I7" s="34" t="s">
        <v>84</v>
      </c>
      <c r="J7" s="35" t="s">
        <v>85</v>
      </c>
      <c r="K7" s="36" t="s">
        <v>83</v>
      </c>
      <c r="L7" s="37" t="s">
        <v>84</v>
      </c>
      <c r="M7" s="38" t="s">
        <v>85</v>
      </c>
      <c r="N7" s="36" t="s">
        <v>83</v>
      </c>
      <c r="O7" s="37" t="s">
        <v>84</v>
      </c>
      <c r="P7" s="38" t="s">
        <v>85</v>
      </c>
      <c r="Q7" s="36" t="s">
        <v>83</v>
      </c>
      <c r="R7" s="37" t="s">
        <v>84</v>
      </c>
      <c r="S7" s="38" t="s">
        <v>85</v>
      </c>
      <c r="T7" s="36" t="s">
        <v>83</v>
      </c>
      <c r="U7" s="37" t="s">
        <v>84</v>
      </c>
      <c r="V7" s="38" t="s">
        <v>85</v>
      </c>
      <c r="W7" s="36" t="s">
        <v>83</v>
      </c>
      <c r="X7" s="37" t="s">
        <v>84</v>
      </c>
      <c r="Y7" s="38" t="s">
        <v>85</v>
      </c>
      <c r="Z7" s="36" t="s">
        <v>83</v>
      </c>
      <c r="AA7" s="37" t="s">
        <v>84</v>
      </c>
      <c r="AB7" s="38" t="s">
        <v>85</v>
      </c>
      <c r="AC7" s="36" t="s">
        <v>83</v>
      </c>
      <c r="AD7" s="37" t="s">
        <v>84</v>
      </c>
      <c r="AE7" s="38" t="s">
        <v>85</v>
      </c>
      <c r="AF7" s="36" t="s">
        <v>83</v>
      </c>
      <c r="AG7" s="37" t="s">
        <v>84</v>
      </c>
      <c r="AH7" s="38" t="s">
        <v>85</v>
      </c>
      <c r="AI7" s="36" t="s">
        <v>83</v>
      </c>
      <c r="AJ7" s="37" t="s">
        <v>84</v>
      </c>
      <c r="AK7" s="38" t="s">
        <v>85</v>
      </c>
      <c r="AL7" s="36" t="s">
        <v>83</v>
      </c>
      <c r="AM7" s="37" t="s">
        <v>84</v>
      </c>
      <c r="AN7" s="38" t="s">
        <v>85</v>
      </c>
      <c r="AO7" s="36" t="s">
        <v>83</v>
      </c>
      <c r="AP7" s="37" t="s">
        <v>84</v>
      </c>
      <c r="AQ7" s="38" t="s">
        <v>85</v>
      </c>
      <c r="AR7" s="36" t="s">
        <v>83</v>
      </c>
      <c r="AS7" s="37" t="s">
        <v>84</v>
      </c>
      <c r="AT7" s="38" t="s">
        <v>85</v>
      </c>
      <c r="AU7" s="36" t="s">
        <v>83</v>
      </c>
      <c r="AV7" s="37" t="s">
        <v>84</v>
      </c>
      <c r="AW7" s="38" t="s">
        <v>85</v>
      </c>
      <c r="AX7" s="36" t="s">
        <v>83</v>
      </c>
      <c r="AY7" s="37" t="s">
        <v>84</v>
      </c>
      <c r="AZ7" s="38" t="s">
        <v>85</v>
      </c>
      <c r="BA7" s="36" t="s">
        <v>83</v>
      </c>
      <c r="BB7" s="37" t="s">
        <v>84</v>
      </c>
      <c r="BC7" s="38" t="s">
        <v>85</v>
      </c>
      <c r="BD7" s="36" t="s">
        <v>83</v>
      </c>
      <c r="BE7" s="37" t="s">
        <v>84</v>
      </c>
      <c r="BF7" s="38" t="s">
        <v>85</v>
      </c>
    </row>
    <row r="8" spans="1:65" s="50" customFormat="1" ht="16.5" thickBot="1" x14ac:dyDescent="0.25">
      <c r="A8" s="39">
        <v>1</v>
      </c>
      <c r="B8" s="40">
        <v>2</v>
      </c>
      <c r="C8" s="105">
        <v>3</v>
      </c>
      <c r="D8" s="106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7" t="s">
        <v>102</v>
      </c>
      <c r="B9" s="85">
        <v>2111</v>
      </c>
      <c r="C9" s="100" t="s">
        <v>86</v>
      </c>
      <c r="D9" s="101"/>
      <c r="E9" s="51">
        <f>H9+AF9+AI9+AL9+AO9+AR9+AU9+AX9+BA9+BD9</f>
        <v>2804445</v>
      </c>
      <c r="F9" s="52">
        <f>I9+AG9+AJ9+AM9+AP9+AS9+AV9+AY9+BB9+BE9</f>
        <v>2804397.2600000002</v>
      </c>
      <c r="G9" s="86">
        <f>E9-F9</f>
        <v>47.739999999757856</v>
      </c>
      <c r="H9" s="53">
        <f>K9+N9+Q9+T9+W9+Z9+AC9</f>
        <v>2804445</v>
      </c>
      <c r="I9" s="54">
        <f>L9+O9+R9+U9+X9+AA9+AD9</f>
        <v>2804397.2600000002</v>
      </c>
      <c r="J9" s="55">
        <f>H9-I9</f>
        <v>47.739999999757856</v>
      </c>
      <c r="K9" s="56">
        <v>463245</v>
      </c>
      <c r="L9" s="57">
        <v>463242.68999999994</v>
      </c>
      <c r="M9" s="58">
        <f>K9-L9</f>
        <v>2.3100000000558794</v>
      </c>
      <c r="N9" s="56">
        <v>2341200</v>
      </c>
      <c r="O9" s="57">
        <v>2341154.5700000003</v>
      </c>
      <c r="P9" s="58">
        <f>N9-O9</f>
        <v>45.429999999701977</v>
      </c>
      <c r="Q9" s="56">
        <v>0</v>
      </c>
      <c r="R9" s="57">
        <v>0</v>
      </c>
      <c r="S9" s="58">
        <f>Q9-R9</f>
        <v>0</v>
      </c>
      <c r="T9" s="56">
        <v>0</v>
      </c>
      <c r="U9" s="57">
        <v>0</v>
      </c>
      <c r="V9" s="58">
        <f>T9-U9</f>
        <v>0</v>
      </c>
      <c r="W9" s="56">
        <v>0</v>
      </c>
      <c r="X9" s="57">
        <v>0</v>
      </c>
      <c r="Y9" s="58">
        <f>W9-X9</f>
        <v>0</v>
      </c>
      <c r="Z9" s="56">
        <v>0</v>
      </c>
      <c r="AA9" s="57">
        <v>0</v>
      </c>
      <c r="AB9" s="58">
        <f>Z9-AA9</f>
        <v>0</v>
      </c>
      <c r="AC9" s="56">
        <v>0</v>
      </c>
      <c r="AD9" s="57">
        <v>0</v>
      </c>
      <c r="AE9" s="58">
        <f>AC9-AD9</f>
        <v>0</v>
      </c>
      <c r="AF9" s="56">
        <v>0</v>
      </c>
      <c r="AG9" s="57">
        <v>0</v>
      </c>
      <c r="AH9" s="58">
        <f>AF9-AG9</f>
        <v>0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57">
        <v>0</v>
      </c>
      <c r="AQ9" s="58">
        <f>AO9-AP9</f>
        <v>0</v>
      </c>
      <c r="AR9" s="56">
        <v>0</v>
      </c>
      <c r="AS9" s="57">
        <v>0</v>
      </c>
      <c r="AT9" s="58">
        <f>AR9-AS9</f>
        <v>0</v>
      </c>
      <c r="AU9" s="56">
        <v>0</v>
      </c>
      <c r="AV9" s="57">
        <v>0</v>
      </c>
      <c r="AW9" s="58">
        <f>AU9-AV9</f>
        <v>0</v>
      </c>
      <c r="AX9" s="56">
        <v>0</v>
      </c>
      <c r="AY9" s="57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8"/>
      <c r="B10" s="60">
        <v>2120</v>
      </c>
      <c r="C10" s="93" t="s">
        <v>87</v>
      </c>
      <c r="D10" s="94"/>
      <c r="E10" s="61">
        <f t="shared" ref="E10:F25" si="0">H10+AF10+AI10+AL10+AO10+AR10+AU10+AX10+BA10+BD10</f>
        <v>616300</v>
      </c>
      <c r="F10" s="62">
        <f t="shared" si="0"/>
        <v>614582.37</v>
      </c>
      <c r="G10" s="86">
        <f>E10-F10</f>
        <v>1717.6300000000047</v>
      </c>
      <c r="H10" s="63">
        <f t="shared" ref="H10:I25" si="1">K10+N10+Q10+T10+W10+Z10+AC10</f>
        <v>616300</v>
      </c>
      <c r="I10" s="64">
        <f t="shared" si="1"/>
        <v>614582.37</v>
      </c>
      <c r="J10" s="55">
        <f>H10-I10</f>
        <v>1717.6300000000047</v>
      </c>
      <c r="K10" s="65">
        <v>85000</v>
      </c>
      <c r="L10" s="66">
        <v>83385.710000000006</v>
      </c>
      <c r="M10" s="58">
        <f>K10-L10</f>
        <v>1614.2899999999936</v>
      </c>
      <c r="N10" s="65">
        <v>531300</v>
      </c>
      <c r="O10" s="66">
        <v>531196.66</v>
      </c>
      <c r="P10" s="58">
        <f>N10-O10</f>
        <v>103.3399999999674</v>
      </c>
      <c r="Q10" s="65">
        <v>0</v>
      </c>
      <c r="R10" s="66">
        <v>0</v>
      </c>
      <c r="S10" s="58">
        <f>Q10-R10</f>
        <v>0</v>
      </c>
      <c r="T10" s="65">
        <v>0</v>
      </c>
      <c r="U10" s="66">
        <v>0</v>
      </c>
      <c r="V10" s="58">
        <f>T10-U10</f>
        <v>0</v>
      </c>
      <c r="W10" s="65">
        <v>0</v>
      </c>
      <c r="X10" s="66">
        <v>0</v>
      </c>
      <c r="Y10" s="58">
        <f>W10-X10</f>
        <v>0</v>
      </c>
      <c r="Z10" s="65">
        <v>0</v>
      </c>
      <c r="AA10" s="66">
        <v>0</v>
      </c>
      <c r="AB10" s="58">
        <f>Z10-AA10</f>
        <v>0</v>
      </c>
      <c r="AC10" s="65">
        <v>0</v>
      </c>
      <c r="AD10" s="66">
        <v>0</v>
      </c>
      <c r="AE10" s="58">
        <f>AC10-AD10</f>
        <v>0</v>
      </c>
      <c r="AF10" s="65">
        <v>0</v>
      </c>
      <c r="AG10" s="66">
        <v>0</v>
      </c>
      <c r="AH10" s="58">
        <f>AF10-AG10</f>
        <v>0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8"/>
      <c r="B11" s="60">
        <v>2210</v>
      </c>
      <c r="C11" s="93" t="s">
        <v>2</v>
      </c>
      <c r="D11" s="94"/>
      <c r="E11" s="61">
        <f t="shared" si="0"/>
        <v>371488</v>
      </c>
      <c r="F11" s="62">
        <f t="shared" si="0"/>
        <v>371445.49000000005</v>
      </c>
      <c r="G11" s="86">
        <f t="shared" ref="G11:G25" si="2">E11-F11</f>
        <v>42.509999999951106</v>
      </c>
      <c r="H11" s="63">
        <f t="shared" si="1"/>
        <v>53208</v>
      </c>
      <c r="I11" s="64">
        <f t="shared" si="1"/>
        <v>53207.340000000004</v>
      </c>
      <c r="J11" s="55">
        <f t="shared" ref="J11:J25" si="3">H11-I11</f>
        <v>0.6599999999962165</v>
      </c>
      <c r="K11" s="65">
        <v>40612</v>
      </c>
      <c r="L11" s="66">
        <v>40611.340000000004</v>
      </c>
      <c r="M11" s="58">
        <f t="shared" ref="M11:M25" si="4">K11-L11</f>
        <v>0.6599999999962165</v>
      </c>
      <c r="N11" s="65">
        <v>0</v>
      </c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v>3778.6</v>
      </c>
      <c r="U11" s="66">
        <v>3778.6</v>
      </c>
      <c r="V11" s="58">
        <f t="shared" ref="V11:V25" si="7">T11-U11</f>
        <v>0</v>
      </c>
      <c r="W11" s="65">
        <v>8817.4</v>
      </c>
      <c r="X11" s="66">
        <v>8817.4</v>
      </c>
      <c r="Y11" s="58">
        <f t="shared" ref="Y11:Y25" si="8">W11-X11</f>
        <v>0</v>
      </c>
      <c r="Z11" s="65">
        <v>0</v>
      </c>
      <c r="AA11" s="66">
        <v>0</v>
      </c>
      <c r="AB11" s="58">
        <f t="shared" ref="AB11:AB25" si="9">Z11-AA11</f>
        <v>0</v>
      </c>
      <c r="AC11" s="65">
        <v>0</v>
      </c>
      <c r="AD11" s="66">
        <v>0</v>
      </c>
      <c r="AE11" s="58">
        <f t="shared" ref="AE11:AE25" si="10">AC11-AD11</f>
        <v>0</v>
      </c>
      <c r="AF11" s="65">
        <v>2250</v>
      </c>
      <c r="AG11" s="66">
        <v>2214</v>
      </c>
      <c r="AH11" s="58">
        <f t="shared" ref="AH11:AH25" si="11">AF11-AG11</f>
        <v>36</v>
      </c>
      <c r="AI11" s="65">
        <v>316030</v>
      </c>
      <c r="AJ11" s="66">
        <v>316024.15000000002</v>
      </c>
      <c r="AK11" s="58">
        <f t="shared" ref="AK11:AK25" si="12">AI11-AJ11</f>
        <v>5.8499999999767169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8"/>
      <c r="B12" s="60">
        <v>2230</v>
      </c>
      <c r="C12" s="93" t="s">
        <v>88</v>
      </c>
      <c r="D12" s="94"/>
      <c r="E12" s="61">
        <f t="shared" si="0"/>
        <v>56830</v>
      </c>
      <c r="F12" s="62">
        <f t="shared" si="0"/>
        <v>49378</v>
      </c>
      <c r="G12" s="86">
        <f t="shared" si="2"/>
        <v>7452</v>
      </c>
      <c r="H12" s="63">
        <f t="shared" si="1"/>
        <v>51150</v>
      </c>
      <c r="I12" s="64">
        <f t="shared" si="1"/>
        <v>49378</v>
      </c>
      <c r="J12" s="55">
        <f t="shared" si="3"/>
        <v>1772</v>
      </c>
      <c r="K12" s="65">
        <v>51150</v>
      </c>
      <c r="L12" s="66">
        <v>49378</v>
      </c>
      <c r="M12" s="58">
        <f t="shared" si="4"/>
        <v>1772</v>
      </c>
      <c r="N12" s="65">
        <v>0</v>
      </c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5680</v>
      </c>
      <c r="AG12" s="66">
        <v>0</v>
      </c>
      <c r="AH12" s="58">
        <f t="shared" si="11"/>
        <v>5680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8"/>
      <c r="B13" s="60">
        <v>2240</v>
      </c>
      <c r="C13" s="93" t="s">
        <v>29</v>
      </c>
      <c r="D13" s="94"/>
      <c r="E13" s="61">
        <f t="shared" si="0"/>
        <v>41275</v>
      </c>
      <c r="F13" s="62">
        <f t="shared" si="0"/>
        <v>41274.11</v>
      </c>
      <c r="G13" s="86">
        <f t="shared" si="2"/>
        <v>0.88999999999941792</v>
      </c>
      <c r="H13" s="63">
        <f t="shared" si="1"/>
        <v>41275</v>
      </c>
      <c r="I13" s="64">
        <f t="shared" si="1"/>
        <v>41274.11</v>
      </c>
      <c r="J13" s="55">
        <f t="shared" si="3"/>
        <v>0.88999999999941792</v>
      </c>
      <c r="K13" s="65">
        <v>41275</v>
      </c>
      <c r="L13" s="66">
        <v>41274.11</v>
      </c>
      <c r="M13" s="58">
        <f t="shared" si="4"/>
        <v>0.88999999999941792</v>
      </c>
      <c r="N13" s="65">
        <v>0</v>
      </c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v>0</v>
      </c>
      <c r="AG13" s="66">
        <v>0</v>
      </c>
      <c r="AH13" s="58">
        <f t="shared" si="11"/>
        <v>0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8"/>
      <c r="B14" s="60">
        <v>2250</v>
      </c>
      <c r="C14" s="93" t="s">
        <v>89</v>
      </c>
      <c r="D14" s="94"/>
      <c r="E14" s="61">
        <f t="shared" si="0"/>
        <v>699</v>
      </c>
      <c r="F14" s="62">
        <f t="shared" si="0"/>
        <v>695.68</v>
      </c>
      <c r="G14" s="86">
        <f t="shared" si="2"/>
        <v>3.32000000000005</v>
      </c>
      <c r="H14" s="63">
        <f t="shared" si="1"/>
        <v>699</v>
      </c>
      <c r="I14" s="64">
        <f t="shared" si="1"/>
        <v>695.68</v>
      </c>
      <c r="J14" s="55">
        <f t="shared" si="3"/>
        <v>3.32000000000005</v>
      </c>
      <c r="K14" s="65">
        <v>699</v>
      </c>
      <c r="L14" s="66">
        <v>695.68</v>
      </c>
      <c r="M14" s="58">
        <f t="shared" si="4"/>
        <v>3.32000000000005</v>
      </c>
      <c r="N14" s="65">
        <v>0</v>
      </c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8"/>
      <c r="B15" s="60">
        <v>2271</v>
      </c>
      <c r="C15" s="93" t="s">
        <v>90</v>
      </c>
      <c r="D15" s="94"/>
      <c r="E15" s="61">
        <f t="shared" si="0"/>
        <v>0</v>
      </c>
      <c r="F15" s="62">
        <f t="shared" si="0"/>
        <v>0</v>
      </c>
      <c r="G15" s="86">
        <f t="shared" si="2"/>
        <v>0</v>
      </c>
      <c r="H15" s="63">
        <f t="shared" si="1"/>
        <v>0</v>
      </c>
      <c r="I15" s="64">
        <f t="shared" si="1"/>
        <v>0</v>
      </c>
      <c r="J15" s="55">
        <f t="shared" si="3"/>
        <v>0</v>
      </c>
      <c r="K15" s="65">
        <v>0</v>
      </c>
      <c r="L15" s="66">
        <v>0</v>
      </c>
      <c r="M15" s="58">
        <f t="shared" si="4"/>
        <v>0</v>
      </c>
      <c r="N15" s="65">
        <v>0</v>
      </c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0</v>
      </c>
      <c r="AG15" s="66">
        <v>0</v>
      </c>
      <c r="AH15" s="58">
        <f t="shared" si="11"/>
        <v>0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8"/>
      <c r="B16" s="60">
        <v>2272</v>
      </c>
      <c r="C16" s="93" t="s">
        <v>91</v>
      </c>
      <c r="D16" s="94"/>
      <c r="E16" s="61">
        <f t="shared" si="0"/>
        <v>0</v>
      </c>
      <c r="F16" s="62">
        <f t="shared" si="0"/>
        <v>0</v>
      </c>
      <c r="G16" s="86">
        <f t="shared" si="2"/>
        <v>0</v>
      </c>
      <c r="H16" s="63">
        <f t="shared" si="1"/>
        <v>0</v>
      </c>
      <c r="I16" s="64">
        <f t="shared" si="1"/>
        <v>0</v>
      </c>
      <c r="J16" s="55">
        <f t="shared" si="3"/>
        <v>0</v>
      </c>
      <c r="K16" s="65"/>
      <c r="L16" s="66">
        <v>0</v>
      </c>
      <c r="M16" s="58">
        <f t="shared" si="4"/>
        <v>0</v>
      </c>
      <c r="N16" s="65">
        <v>0</v>
      </c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>
        <v>0</v>
      </c>
      <c r="AG16" s="66">
        <v>0</v>
      </c>
      <c r="AH16" s="58">
        <f t="shared" si="11"/>
        <v>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8"/>
      <c r="B17" s="60">
        <v>2273</v>
      </c>
      <c r="C17" s="93" t="s">
        <v>92</v>
      </c>
      <c r="D17" s="94"/>
      <c r="E17" s="61">
        <f t="shared" si="0"/>
        <v>51045</v>
      </c>
      <c r="F17" s="62">
        <f t="shared" si="0"/>
        <v>46917.23000000001</v>
      </c>
      <c r="G17" s="86">
        <f t="shared" si="2"/>
        <v>4127.7699999999895</v>
      </c>
      <c r="H17" s="63">
        <f t="shared" si="1"/>
        <v>51045</v>
      </c>
      <c r="I17" s="64">
        <f t="shared" si="1"/>
        <v>46917.23000000001</v>
      </c>
      <c r="J17" s="55">
        <f t="shared" si="3"/>
        <v>4127.7699999999895</v>
      </c>
      <c r="K17" s="65">
        <v>51045</v>
      </c>
      <c r="L17" s="66">
        <v>46917.23000000001</v>
      </c>
      <c r="M17" s="58">
        <f t="shared" si="4"/>
        <v>4127.7699999999895</v>
      </c>
      <c r="N17" s="65">
        <v>0</v>
      </c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0</v>
      </c>
      <c r="AG17" s="66">
        <v>0</v>
      </c>
      <c r="AH17" s="58">
        <f t="shared" si="11"/>
        <v>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8"/>
      <c r="B18" s="60">
        <v>2274</v>
      </c>
      <c r="C18" s="93" t="s">
        <v>93</v>
      </c>
      <c r="D18" s="94"/>
      <c r="E18" s="61">
        <f t="shared" si="0"/>
        <v>248200</v>
      </c>
      <c r="F18" s="62">
        <f t="shared" si="0"/>
        <v>240972.48000000004</v>
      </c>
      <c r="G18" s="86">
        <f t="shared" si="2"/>
        <v>7227.5199999999604</v>
      </c>
      <c r="H18" s="63">
        <f t="shared" si="1"/>
        <v>248200</v>
      </c>
      <c r="I18" s="64">
        <f t="shared" si="1"/>
        <v>240972.48000000004</v>
      </c>
      <c r="J18" s="55">
        <f t="shared" si="3"/>
        <v>7227.5199999999604</v>
      </c>
      <c r="K18" s="65">
        <v>248200</v>
      </c>
      <c r="L18" s="66">
        <v>240972.48000000004</v>
      </c>
      <c r="M18" s="58">
        <f t="shared" si="4"/>
        <v>7227.5199999999604</v>
      </c>
      <c r="N18" s="65">
        <v>0</v>
      </c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8"/>
      <c r="B19" s="60">
        <v>2275</v>
      </c>
      <c r="C19" s="93" t="s">
        <v>94</v>
      </c>
      <c r="D19" s="94"/>
      <c r="E19" s="61">
        <f t="shared" si="0"/>
        <v>1000</v>
      </c>
      <c r="F19" s="62">
        <f t="shared" si="0"/>
        <v>952.45000000000016</v>
      </c>
      <c r="G19" s="86">
        <f t="shared" si="2"/>
        <v>47.549999999999841</v>
      </c>
      <c r="H19" s="63">
        <f t="shared" si="1"/>
        <v>1000</v>
      </c>
      <c r="I19" s="64">
        <f t="shared" si="1"/>
        <v>952.45000000000016</v>
      </c>
      <c r="J19" s="55">
        <f t="shared" si="3"/>
        <v>47.549999999999841</v>
      </c>
      <c r="K19" s="65">
        <v>1000</v>
      </c>
      <c r="L19" s="66">
        <v>952.45000000000016</v>
      </c>
      <c r="M19" s="58">
        <f t="shared" si="4"/>
        <v>47.549999999999841</v>
      </c>
      <c r="N19" s="65">
        <v>0</v>
      </c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8"/>
      <c r="B20" s="60">
        <v>2282</v>
      </c>
      <c r="C20" s="93" t="s">
        <v>95</v>
      </c>
      <c r="D20" s="94"/>
      <c r="E20" s="61">
        <f t="shared" si="0"/>
        <v>20519</v>
      </c>
      <c r="F20" s="62">
        <f t="shared" si="0"/>
        <v>19362</v>
      </c>
      <c r="G20" s="86">
        <f t="shared" si="2"/>
        <v>1157</v>
      </c>
      <c r="H20" s="63">
        <f t="shared" si="1"/>
        <v>20519</v>
      </c>
      <c r="I20" s="64">
        <f t="shared" si="1"/>
        <v>19362</v>
      </c>
      <c r="J20" s="55">
        <f t="shared" si="3"/>
        <v>1157</v>
      </c>
      <c r="K20" s="65">
        <v>4038</v>
      </c>
      <c r="L20" s="66">
        <v>4034</v>
      </c>
      <c r="M20" s="58">
        <f t="shared" si="4"/>
        <v>4</v>
      </c>
      <c r="N20" s="65">
        <v>0</v>
      </c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f>265+15333+883</f>
        <v>16481</v>
      </c>
      <c r="X20" s="66">
        <v>15328</v>
      </c>
      <c r="Y20" s="58">
        <f t="shared" si="8"/>
        <v>1153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8"/>
      <c r="B21" s="60">
        <v>2730</v>
      </c>
      <c r="C21" s="93" t="s">
        <v>96</v>
      </c>
      <c r="D21" s="94"/>
      <c r="E21" s="61">
        <f t="shared" si="0"/>
        <v>1300</v>
      </c>
      <c r="F21" s="62">
        <f t="shared" si="0"/>
        <v>1300</v>
      </c>
      <c r="G21" s="86">
        <f t="shared" si="2"/>
        <v>0</v>
      </c>
      <c r="H21" s="63">
        <f t="shared" si="1"/>
        <v>1300</v>
      </c>
      <c r="I21" s="64">
        <f t="shared" si="1"/>
        <v>1300</v>
      </c>
      <c r="J21" s="55">
        <f t="shared" si="3"/>
        <v>0</v>
      </c>
      <c r="K21" s="65">
        <v>1300</v>
      </c>
      <c r="L21" s="66">
        <v>1300</v>
      </c>
      <c r="M21" s="58">
        <f t="shared" si="4"/>
        <v>0</v>
      </c>
      <c r="N21" s="65">
        <v>0</v>
      </c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>
        <v>0</v>
      </c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8"/>
      <c r="B22" s="60">
        <v>2800</v>
      </c>
      <c r="C22" s="93" t="s">
        <v>97</v>
      </c>
      <c r="D22" s="94"/>
      <c r="E22" s="61">
        <f t="shared" si="0"/>
        <v>1740.8</v>
      </c>
      <c r="F22" s="62">
        <f t="shared" si="0"/>
        <v>1740.79</v>
      </c>
      <c r="G22" s="86">
        <f t="shared" si="2"/>
        <v>9.9999999999909051E-3</v>
      </c>
      <c r="H22" s="63">
        <f t="shared" si="1"/>
        <v>1740.8</v>
      </c>
      <c r="I22" s="64">
        <f t="shared" si="1"/>
        <v>1740.79</v>
      </c>
      <c r="J22" s="55">
        <f t="shared" si="3"/>
        <v>9.9999999999909051E-3</v>
      </c>
      <c r="K22" s="65">
        <v>1740.8</v>
      </c>
      <c r="L22" s="66">
        <v>1740.79</v>
      </c>
      <c r="M22" s="58">
        <f t="shared" si="4"/>
        <v>9.9999999999909051E-3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v>0</v>
      </c>
      <c r="AG22" s="66">
        <v>0</v>
      </c>
      <c r="AH22" s="58">
        <f t="shared" si="11"/>
        <v>0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8"/>
      <c r="B23" s="60">
        <v>3110</v>
      </c>
      <c r="C23" s="93" t="s">
        <v>98</v>
      </c>
      <c r="D23" s="94"/>
      <c r="E23" s="61">
        <f t="shared" si="0"/>
        <v>689662.37</v>
      </c>
      <c r="F23" s="62">
        <f t="shared" si="0"/>
        <v>689662.1</v>
      </c>
      <c r="G23" s="86">
        <f t="shared" si="2"/>
        <v>0.27000000001862645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/>
      <c r="AG23" s="66">
        <v>0</v>
      </c>
      <c r="AH23" s="58">
        <f t="shared" si="11"/>
        <v>0</v>
      </c>
      <c r="AI23" s="65">
        <v>630418</v>
      </c>
      <c r="AJ23" s="66">
        <v>630418</v>
      </c>
      <c r="AK23" s="58">
        <f t="shared" si="12"/>
        <v>0</v>
      </c>
      <c r="AL23" s="65">
        <f>15000+9000+10000</f>
        <v>34000</v>
      </c>
      <c r="AM23" s="66">
        <v>34000</v>
      </c>
      <c r="AN23" s="58">
        <f t="shared" si="13"/>
        <v>0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v>7573.5</v>
      </c>
      <c r="AV23" s="66">
        <v>7573.23</v>
      </c>
      <c r="AW23" s="58">
        <f t="shared" si="16"/>
        <v>0.27000000000043656</v>
      </c>
      <c r="AX23" s="65">
        <v>17670.87</v>
      </c>
      <c r="AY23" s="66">
        <v>17670.87</v>
      </c>
      <c r="AZ23" s="58">
        <f t="shared" si="17"/>
        <v>0</v>
      </c>
      <c r="BA23" s="65">
        <v>0</v>
      </c>
      <c r="BB23" s="66">
        <v>0</v>
      </c>
      <c r="BC23" s="58">
        <f t="shared" si="18"/>
        <v>0</v>
      </c>
      <c r="BD23" s="65">
        <v>0</v>
      </c>
      <c r="BE23" s="66">
        <v>0</v>
      </c>
      <c r="BF23" s="58">
        <f t="shared" si="19"/>
        <v>0</v>
      </c>
      <c r="BG23" s="59"/>
      <c r="BH23" s="59"/>
      <c r="BJ23" s="59"/>
      <c r="BK23" s="59"/>
      <c r="BL23" s="59"/>
    </row>
    <row r="24" spans="1:64" ht="18.75" customHeight="1" x14ac:dyDescent="0.2">
      <c r="A24" s="98"/>
      <c r="B24" s="67">
        <v>3132</v>
      </c>
      <c r="C24" s="93" t="s">
        <v>99</v>
      </c>
      <c r="D24" s="94"/>
      <c r="E24" s="61">
        <f t="shared" si="0"/>
        <v>0</v>
      </c>
      <c r="F24" s="62">
        <f t="shared" si="0"/>
        <v>0</v>
      </c>
      <c r="G24" s="86">
        <f t="shared" si="2"/>
        <v>0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>
        <v>0</v>
      </c>
      <c r="BB24" s="68">
        <v>0</v>
      </c>
      <c r="BC24" s="58">
        <f t="shared" si="18"/>
        <v>0</v>
      </c>
      <c r="BD24" s="65">
        <v>0</v>
      </c>
      <c r="BE24" s="68">
        <v>0</v>
      </c>
      <c r="BF24" s="58">
        <f t="shared" si="19"/>
        <v>0</v>
      </c>
      <c r="BG24" s="59"/>
      <c r="BH24" s="59"/>
      <c r="BJ24" s="59"/>
      <c r="BK24" s="59"/>
      <c r="BL24" s="59"/>
    </row>
    <row r="25" spans="1:64" ht="18.75" customHeight="1" thickBot="1" x14ac:dyDescent="0.25">
      <c r="A25" s="99"/>
      <c r="B25" s="67">
        <v>3142</v>
      </c>
      <c r="C25" s="95" t="s">
        <v>100</v>
      </c>
      <c r="D25" s="96"/>
      <c r="E25" s="69">
        <f t="shared" si="0"/>
        <v>0</v>
      </c>
      <c r="F25" s="70">
        <f t="shared" si="0"/>
        <v>0</v>
      </c>
      <c r="G25" s="86">
        <f t="shared" si="2"/>
        <v>0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>
        <v>0</v>
      </c>
      <c r="BB25" s="74">
        <v>0</v>
      </c>
      <c r="BC25" s="58">
        <f t="shared" si="18"/>
        <v>0</v>
      </c>
      <c r="BD25" s="73">
        <v>0</v>
      </c>
      <c r="BE25" s="74">
        <v>0</v>
      </c>
      <c r="BF25" s="58">
        <f t="shared" si="19"/>
        <v>0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101</v>
      </c>
      <c r="B26" s="76"/>
      <c r="C26" s="76"/>
      <c r="D26" s="87"/>
      <c r="E26" s="88">
        <f t="shared" ref="E26:BB26" si="20">SUM(E9:E25)</f>
        <v>4904504.17</v>
      </c>
      <c r="F26" s="89">
        <f t="shared" si="20"/>
        <v>4882679.9600000009</v>
      </c>
      <c r="G26" s="77">
        <f t="shared" si="20"/>
        <v>21824.209999999679</v>
      </c>
      <c r="H26" s="82">
        <f t="shared" si="20"/>
        <v>3890881.8</v>
      </c>
      <c r="I26" s="128">
        <f t="shared" si="20"/>
        <v>3874779.7100000004</v>
      </c>
      <c r="J26" s="78">
        <f t="shared" si="20"/>
        <v>16102.089999999707</v>
      </c>
      <c r="K26" s="82">
        <f t="shared" si="20"/>
        <v>989304.8</v>
      </c>
      <c r="L26" s="80">
        <f t="shared" si="20"/>
        <v>974504.48</v>
      </c>
      <c r="M26" s="81">
        <f t="shared" si="20"/>
        <v>14800.319999999994</v>
      </c>
      <c r="N26" s="82">
        <f t="shared" si="20"/>
        <v>2872500</v>
      </c>
      <c r="O26" s="80">
        <f t="shared" si="20"/>
        <v>2872351.2300000004</v>
      </c>
      <c r="P26" s="81">
        <f t="shared" si="20"/>
        <v>148.76999999966938</v>
      </c>
      <c r="Q26" s="82">
        <f t="shared" si="20"/>
        <v>0</v>
      </c>
      <c r="R26" s="80">
        <f t="shared" si="20"/>
        <v>0</v>
      </c>
      <c r="S26" s="81">
        <f t="shared" si="20"/>
        <v>0</v>
      </c>
      <c r="T26" s="82">
        <f t="shared" si="20"/>
        <v>3778.6</v>
      </c>
      <c r="U26" s="80">
        <f t="shared" si="20"/>
        <v>3778.6</v>
      </c>
      <c r="V26" s="81">
        <f t="shared" si="20"/>
        <v>0</v>
      </c>
      <c r="W26" s="82">
        <f t="shared" si="20"/>
        <v>25298.400000000001</v>
      </c>
      <c r="X26" s="80">
        <f t="shared" si="20"/>
        <v>24145.4</v>
      </c>
      <c r="Y26" s="81">
        <f t="shared" si="20"/>
        <v>1153</v>
      </c>
      <c r="Z26" s="82">
        <f t="shared" si="20"/>
        <v>0</v>
      </c>
      <c r="AA26" s="80">
        <f t="shared" si="20"/>
        <v>0</v>
      </c>
      <c r="AB26" s="81">
        <f t="shared" si="20"/>
        <v>0</v>
      </c>
      <c r="AC26" s="82">
        <f t="shared" si="20"/>
        <v>0</v>
      </c>
      <c r="AD26" s="80">
        <f t="shared" si="20"/>
        <v>0</v>
      </c>
      <c r="AE26" s="81">
        <f t="shared" si="20"/>
        <v>0</v>
      </c>
      <c r="AF26" s="82">
        <f t="shared" si="20"/>
        <v>7930</v>
      </c>
      <c r="AG26" s="80">
        <f t="shared" si="20"/>
        <v>2214</v>
      </c>
      <c r="AH26" s="81">
        <f t="shared" si="20"/>
        <v>5716</v>
      </c>
      <c r="AI26" s="79">
        <f t="shared" si="20"/>
        <v>946448</v>
      </c>
      <c r="AJ26" s="80">
        <f t="shared" si="20"/>
        <v>946442.15</v>
      </c>
      <c r="AK26" s="81">
        <f t="shared" si="20"/>
        <v>5.8499999999767169</v>
      </c>
      <c r="AL26" s="82">
        <f t="shared" si="20"/>
        <v>34000</v>
      </c>
      <c r="AM26" s="80">
        <f t="shared" si="20"/>
        <v>34000</v>
      </c>
      <c r="AN26" s="81">
        <f t="shared" si="20"/>
        <v>0</v>
      </c>
      <c r="AO26" s="82">
        <f t="shared" si="20"/>
        <v>0</v>
      </c>
      <c r="AP26" s="80">
        <f t="shared" si="20"/>
        <v>0</v>
      </c>
      <c r="AQ26" s="81">
        <f t="shared" si="20"/>
        <v>0</v>
      </c>
      <c r="AR26" s="82">
        <f t="shared" si="20"/>
        <v>0</v>
      </c>
      <c r="AS26" s="80">
        <f t="shared" si="20"/>
        <v>0</v>
      </c>
      <c r="AT26" s="81">
        <f t="shared" si="20"/>
        <v>0</v>
      </c>
      <c r="AU26" s="82">
        <f t="shared" si="20"/>
        <v>7573.5</v>
      </c>
      <c r="AV26" s="80">
        <f t="shared" si="20"/>
        <v>7573.23</v>
      </c>
      <c r="AW26" s="81">
        <f t="shared" si="20"/>
        <v>0.27000000000043656</v>
      </c>
      <c r="AX26" s="82">
        <f t="shared" si="20"/>
        <v>17670.87</v>
      </c>
      <c r="AY26" s="80">
        <f t="shared" si="20"/>
        <v>17670.87</v>
      </c>
      <c r="AZ26" s="81">
        <f t="shared" si="20"/>
        <v>0</v>
      </c>
      <c r="BA26" s="83">
        <f t="shared" si="20"/>
        <v>0</v>
      </c>
      <c r="BB26" s="84">
        <f t="shared" si="20"/>
        <v>0</v>
      </c>
      <c r="BC26" s="81">
        <f>SUM(BC9:BC24)</f>
        <v>0</v>
      </c>
      <c r="BD26" s="83">
        <f>SUM(BD9:BD25)</f>
        <v>0</v>
      </c>
      <c r="BE26" s="84">
        <f>SUM(BE9:BE25)</f>
        <v>0</v>
      </c>
      <c r="BF26" s="81">
        <f>SUM(BF9:BF24)</f>
        <v>0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83B13-1992-4941-8761-C391BCC355C2}">
  <sheetPr codeName="Лист14"/>
  <dimension ref="A1:O115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1.28515625" style="1" customWidth="1"/>
    <col min="2" max="2" width="63.85546875" style="1" customWidth="1"/>
    <col min="3" max="3" width="21" style="2" customWidth="1"/>
    <col min="4" max="4" width="23.85546875" style="2" customWidth="1"/>
    <col min="5" max="5" width="14.57031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7" t="s">
        <v>0</v>
      </c>
      <c r="B1" s="127"/>
      <c r="C1" s="127"/>
      <c r="D1" s="127"/>
    </row>
    <row r="2" spans="1:15" x14ac:dyDescent="0.3">
      <c r="A2" s="127" t="str">
        <f>Грибовиця!B4</f>
        <v>за 12 місяців 2021 р.</v>
      </c>
      <c r="B2" s="127"/>
      <c r="C2" s="127"/>
      <c r="D2" s="127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6" t="s">
        <v>2</v>
      </c>
      <c r="C4" s="126"/>
      <c r="D4" s="4">
        <f>SUM(D6:D47)</f>
        <v>53207.34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Грибовиця!I11</f>
        <v>53207.340000000004</v>
      </c>
      <c r="E5" s="6" t="b">
        <f>D5=D4</f>
        <v>1</v>
      </c>
      <c r="F5" s="5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5" t="s">
        <v>3</v>
      </c>
      <c r="C6" s="125"/>
      <c r="D6" s="10">
        <v>400.8</v>
      </c>
      <c r="E6" s="6"/>
      <c r="F6" s="6"/>
      <c r="G6" s="6"/>
      <c r="I6" s="6"/>
      <c r="J6" s="6"/>
      <c r="K6" s="6"/>
      <c r="M6" s="6"/>
      <c r="N6" s="6"/>
      <c r="O6" s="6"/>
    </row>
    <row r="7" spans="1:15" ht="24.75" customHeight="1" x14ac:dyDescent="0.3">
      <c r="A7" s="9">
        <v>2210.1999999999998</v>
      </c>
      <c r="B7" s="125" t="s">
        <v>4</v>
      </c>
      <c r="C7" s="125"/>
      <c r="D7" s="10">
        <v>921.97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SUM(C9:C18)</f>
        <v>921.97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v>300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18.72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x14ac:dyDescent="0.3">
      <c r="A11" s="9"/>
      <c r="B11" s="17" t="s">
        <v>7</v>
      </c>
      <c r="C11" s="14">
        <v>107</v>
      </c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x14ac:dyDescent="0.3">
      <c r="A12" s="9"/>
      <c r="B12" s="17" t="s">
        <v>8</v>
      </c>
      <c r="C12" s="14">
        <v>228</v>
      </c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x14ac:dyDescent="0.3">
      <c r="A13" s="9"/>
      <c r="B13" s="17" t="s">
        <v>9</v>
      </c>
      <c r="C13" s="14">
        <f>18.75+45</f>
        <v>63.75</v>
      </c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x14ac:dyDescent="0.3">
      <c r="A14" s="9"/>
      <c r="B14" s="17" t="s">
        <v>10</v>
      </c>
      <c r="C14" s="14">
        <f>204.5</f>
        <v>204.5</v>
      </c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hidden="1" x14ac:dyDescent="0.3">
      <c r="A15" s="9"/>
      <c r="B15" s="11"/>
      <c r="D15" s="14"/>
      <c r="E15" s="6"/>
      <c r="F15" s="6"/>
      <c r="G15" s="6"/>
      <c r="I15" s="6"/>
      <c r="J15" s="6"/>
      <c r="K15" s="6"/>
      <c r="M15" s="6"/>
      <c r="N15" s="6"/>
      <c r="O15" s="6"/>
    </row>
    <row r="16" spans="1:15" hidden="1" x14ac:dyDescent="0.3">
      <c r="A16" s="9"/>
      <c r="B16" s="17"/>
      <c r="C16" s="14"/>
      <c r="D16" s="14"/>
      <c r="E16" s="6"/>
      <c r="F16" s="6"/>
      <c r="G16" s="6"/>
      <c r="I16" s="6"/>
      <c r="J16" s="6"/>
      <c r="K16" s="6"/>
      <c r="M16" s="6"/>
      <c r="N16" s="6"/>
      <c r="O16" s="6"/>
    </row>
    <row r="17" spans="1:15" ht="19.5" hidden="1" customHeight="1" x14ac:dyDescent="0.3">
      <c r="A17" s="9"/>
      <c r="B17" s="17"/>
      <c r="C17" s="14"/>
      <c r="D17" s="14"/>
      <c r="E17" s="6"/>
      <c r="F17" s="6"/>
      <c r="G17" s="6"/>
      <c r="I17" s="6"/>
      <c r="J17" s="6"/>
      <c r="K17" s="6"/>
      <c r="M17" s="6"/>
      <c r="N17" s="6"/>
      <c r="O17" s="6"/>
    </row>
    <row r="18" spans="1:15" ht="19.5" hidden="1" customHeight="1" x14ac:dyDescent="0.3">
      <c r="A18" s="9"/>
      <c r="B18" s="18"/>
      <c r="C18" s="14"/>
      <c r="D18" s="14"/>
      <c r="E18" s="6"/>
      <c r="F18" s="6"/>
      <c r="G18" s="6"/>
      <c r="I18" s="6"/>
      <c r="J18" s="6"/>
      <c r="K18" s="6"/>
      <c r="M18" s="6"/>
      <c r="N18" s="6"/>
      <c r="O18" s="6"/>
    </row>
    <row r="19" spans="1:15" x14ac:dyDescent="0.3">
      <c r="A19" s="9">
        <v>2210.3000000000002</v>
      </c>
      <c r="B19" s="125" t="s">
        <v>11</v>
      </c>
      <c r="C19" s="125"/>
      <c r="D19" s="10">
        <v>4920.8599999999997</v>
      </c>
      <c r="E19" s="6"/>
      <c r="F19" s="6"/>
      <c r="G19" s="6"/>
      <c r="I19" s="6"/>
      <c r="J19" s="6"/>
      <c r="K19" s="6"/>
      <c r="M19" s="6"/>
      <c r="N19" s="6"/>
      <c r="O19" s="6"/>
    </row>
    <row r="20" spans="1:15" ht="18" customHeight="1" x14ac:dyDescent="0.3">
      <c r="A20" s="9">
        <v>2210.4</v>
      </c>
      <c r="B20" s="125" t="s">
        <v>12</v>
      </c>
      <c r="C20" s="125"/>
      <c r="D20" s="10">
        <v>2498.4</v>
      </c>
      <c r="E20" s="6"/>
      <c r="F20" s="6"/>
      <c r="G20" s="6"/>
      <c r="I20" s="6"/>
      <c r="J20" s="6"/>
      <c r="K20" s="6"/>
      <c r="M20" s="6"/>
      <c r="N20" s="6"/>
      <c r="O20" s="6"/>
    </row>
    <row r="21" spans="1:15" ht="18" customHeight="1" x14ac:dyDescent="0.3">
      <c r="A21" s="9">
        <v>2210.5</v>
      </c>
      <c r="B21" s="125" t="s">
        <v>13</v>
      </c>
      <c r="C21" s="125"/>
      <c r="D21" s="10">
        <v>22164.93</v>
      </c>
      <c r="E21" s="6"/>
      <c r="F21" s="6"/>
      <c r="G21" s="6"/>
      <c r="I21" s="6"/>
      <c r="J21" s="6"/>
      <c r="K21" s="6"/>
      <c r="M21" s="6"/>
      <c r="N21" s="6"/>
      <c r="O21" s="6"/>
    </row>
    <row r="22" spans="1:15" ht="14.25" hidden="1" customHeight="1" outlineLevel="1" x14ac:dyDescent="0.3">
      <c r="A22" s="11"/>
      <c r="B22" s="12"/>
      <c r="C22" s="13">
        <f>SUM(C23:C32)</f>
        <v>22164.930000000004</v>
      </c>
      <c r="D22" s="14"/>
      <c r="E22" s="15">
        <f>D21-C22</f>
        <v>0</v>
      </c>
    </row>
    <row r="23" spans="1:15" collapsed="1" x14ac:dyDescent="0.3">
      <c r="A23" s="9"/>
      <c r="B23" s="17" t="s">
        <v>14</v>
      </c>
      <c r="C23" s="14">
        <f>1101+5340.27</f>
        <v>6441.27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4">
        <f>12561+365+948.1</f>
        <v>13874.1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7" t="s">
        <v>16</v>
      </c>
      <c r="C25" s="14">
        <f>1707+142.56</f>
        <v>1849.56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8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t="17.25" customHeight="1" x14ac:dyDescent="0.3">
      <c r="A33" s="9">
        <v>2210.6</v>
      </c>
      <c r="B33" s="125" t="s">
        <v>17</v>
      </c>
      <c r="C33" s="125"/>
      <c r="D33" s="10">
        <v>2806.38</v>
      </c>
      <c r="E33" s="6"/>
      <c r="F33" s="6"/>
      <c r="G33" s="6"/>
      <c r="I33" s="6"/>
      <c r="J33" s="6"/>
      <c r="K33" s="6"/>
      <c r="M33" s="6"/>
      <c r="N33" s="6"/>
      <c r="O33" s="6"/>
    </row>
    <row r="34" spans="1:15" ht="20.25" customHeight="1" x14ac:dyDescent="0.3">
      <c r="A34" s="9">
        <v>2210.6999999999998</v>
      </c>
      <c r="B34" s="125" t="s">
        <v>18</v>
      </c>
      <c r="C34" s="125"/>
      <c r="D34" s="10">
        <v>14364</v>
      </c>
      <c r="E34" s="6"/>
      <c r="F34" s="6"/>
      <c r="G34" s="6"/>
      <c r="I34" s="6"/>
      <c r="J34" s="6"/>
      <c r="K34" s="6"/>
      <c r="M34" s="6"/>
      <c r="N34" s="6"/>
      <c r="O34" s="6"/>
    </row>
    <row r="35" spans="1:15" hidden="1" outlineLevel="1" x14ac:dyDescent="0.3">
      <c r="A35" s="11"/>
      <c r="B35" s="12"/>
      <c r="C35" s="13">
        <f>SUM(C36:C39)</f>
        <v>14364</v>
      </c>
      <c r="D35" s="14"/>
      <c r="E35" s="15">
        <f>D34-C35</f>
        <v>0</v>
      </c>
    </row>
    <row r="36" spans="1:15" collapsed="1" x14ac:dyDescent="0.3">
      <c r="A36" s="9"/>
      <c r="B36" s="17" t="s">
        <v>19</v>
      </c>
      <c r="C36" s="14">
        <v>3620</v>
      </c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x14ac:dyDescent="0.3">
      <c r="A37" s="9"/>
      <c r="B37" s="17" t="s">
        <v>20</v>
      </c>
      <c r="C37" s="14">
        <f>3223+7521</f>
        <v>10744</v>
      </c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hidden="1" x14ac:dyDescent="0.3">
      <c r="A38" s="9"/>
      <c r="B38" s="17"/>
      <c r="C38" s="14"/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t="14.25" hidden="1" customHeight="1" x14ac:dyDescent="0.3">
      <c r="A39" s="9"/>
      <c r="B39" s="18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x14ac:dyDescent="0.3">
      <c r="A40" s="9">
        <v>2210.8000000000002</v>
      </c>
      <c r="B40" s="122" t="s">
        <v>21</v>
      </c>
      <c r="C40" s="123"/>
      <c r="D40" s="10">
        <v>1181</v>
      </c>
      <c r="E40" s="6"/>
      <c r="F40" s="6"/>
      <c r="G40" s="6"/>
      <c r="I40" s="6"/>
      <c r="J40" s="6"/>
      <c r="K40" s="6"/>
      <c r="M40" s="6"/>
      <c r="N40" s="6"/>
      <c r="O40" s="6"/>
    </row>
    <row r="41" spans="1:15" x14ac:dyDescent="0.3">
      <c r="A41" s="9">
        <v>2210.9</v>
      </c>
      <c r="B41" s="125" t="s">
        <v>22</v>
      </c>
      <c r="C41" s="125"/>
      <c r="D41" s="10">
        <v>747</v>
      </c>
      <c r="E41" s="6"/>
      <c r="F41" s="6"/>
      <c r="G41" s="6"/>
      <c r="I41" s="6"/>
      <c r="J41" s="6"/>
      <c r="K41" s="6"/>
      <c r="M41" s="6"/>
      <c r="N41" s="6"/>
      <c r="O41" s="6"/>
    </row>
    <row r="42" spans="1:15" hidden="1" outlineLevel="1" x14ac:dyDescent="0.3">
      <c r="A42" s="11"/>
      <c r="B42" s="12"/>
      <c r="C42" s="13">
        <f>SUM(C43:C46)</f>
        <v>747</v>
      </c>
      <c r="D42" s="14"/>
      <c r="E42" s="15">
        <f>D41-C42</f>
        <v>0</v>
      </c>
    </row>
    <row r="43" spans="1:15" collapsed="1" x14ac:dyDescent="0.3">
      <c r="A43" s="9"/>
      <c r="B43" s="17" t="s">
        <v>23</v>
      </c>
      <c r="C43" s="14">
        <v>747</v>
      </c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hidden="1" x14ac:dyDescent="0.3">
      <c r="A45" s="9"/>
      <c r="B45" s="17"/>
      <c r="C45" s="14"/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/>
      <c r="B46" s="18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x14ac:dyDescent="0.3">
      <c r="A47" s="9">
        <v>2211.9</v>
      </c>
      <c r="B47" s="125" t="s">
        <v>24</v>
      </c>
      <c r="C47" s="125"/>
      <c r="D47" s="10">
        <v>3202</v>
      </c>
      <c r="E47" s="6"/>
      <c r="F47" s="6"/>
      <c r="G47" s="6"/>
      <c r="I47" s="6"/>
      <c r="J47" s="6"/>
      <c r="K47" s="6"/>
      <c r="M47" s="6"/>
      <c r="N47" s="6"/>
      <c r="O47" s="6"/>
    </row>
    <row r="48" spans="1:15" hidden="1" outlineLevel="1" x14ac:dyDescent="0.3">
      <c r="A48" s="11"/>
      <c r="B48" s="12"/>
      <c r="C48" s="13">
        <f>SUM(C49:C61)</f>
        <v>3202</v>
      </c>
      <c r="D48" s="14"/>
      <c r="E48" s="15">
        <f>D47-C48</f>
        <v>0</v>
      </c>
    </row>
    <row r="49" spans="1:15" collapsed="1" x14ac:dyDescent="0.3">
      <c r="A49" s="9">
        <v>902</v>
      </c>
      <c r="B49" s="17" t="s">
        <v>25</v>
      </c>
      <c r="C49" s="14">
        <v>500</v>
      </c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/>
      <c r="B50" s="17" t="s">
        <v>26</v>
      </c>
      <c r="C50" s="14">
        <v>850</v>
      </c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x14ac:dyDescent="0.3">
      <c r="A51" s="9"/>
      <c r="B51" s="17" t="s">
        <v>27</v>
      </c>
      <c r="C51" s="14">
        <v>555.6</v>
      </c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/>
      <c r="B52" s="17" t="s">
        <v>28</v>
      </c>
      <c r="C52" s="14">
        <v>1296.4000000000001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hidden="1" x14ac:dyDescent="0.3">
      <c r="A53" s="9"/>
      <c r="B53" s="17"/>
      <c r="C53" s="14"/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hidden="1" x14ac:dyDescent="0.3">
      <c r="A54" s="9"/>
      <c r="B54" s="17"/>
      <c r="C54" s="14"/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hidden="1" x14ac:dyDescent="0.3">
      <c r="A55" s="9"/>
      <c r="B55" s="17"/>
      <c r="C55" s="14"/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hidden="1" x14ac:dyDescent="0.3">
      <c r="A56" s="9"/>
      <c r="B56" s="17"/>
      <c r="C56" s="14"/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hidden="1" x14ac:dyDescent="0.3">
      <c r="A57" s="9"/>
      <c r="B57" s="17"/>
      <c r="C57" s="14"/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hidden="1" x14ac:dyDescent="0.3">
      <c r="A58" s="9"/>
      <c r="B58" s="17"/>
      <c r="C58" s="14"/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hidden="1" x14ac:dyDescent="0.3">
      <c r="A59" s="9"/>
      <c r="B59" s="17"/>
      <c r="C59" s="14"/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9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6"/>
      <c r="B61" s="20"/>
      <c r="D61" s="2" t="b">
        <f>D4=D5</f>
        <v>1</v>
      </c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6"/>
      <c r="B62" s="20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6"/>
      <c r="B63" s="6"/>
      <c r="E63" s="6"/>
      <c r="F63" s="6"/>
      <c r="G63" s="6"/>
      <c r="I63" s="6"/>
      <c r="J63" s="6"/>
      <c r="K63" s="6"/>
      <c r="M63" s="6"/>
      <c r="N63" s="6"/>
      <c r="O63" s="6"/>
    </row>
    <row r="64" spans="1:15" ht="14.25" customHeight="1" x14ac:dyDescent="0.3"/>
    <row r="65" spans="1:15" ht="39.75" customHeight="1" x14ac:dyDescent="0.3">
      <c r="A65" s="3">
        <v>2240</v>
      </c>
      <c r="B65" s="126" t="s">
        <v>29</v>
      </c>
      <c r="C65" s="126"/>
      <c r="D65" s="4">
        <f>SUM(D67:D100)</f>
        <v>41274.11</v>
      </c>
      <c r="E65" s="6"/>
      <c r="F65" s="6"/>
      <c r="G65" s="6"/>
      <c r="I65" s="6"/>
      <c r="J65" s="6"/>
      <c r="K65" s="6"/>
      <c r="M65" s="6"/>
      <c r="N65" s="6"/>
      <c r="O65" s="6"/>
    </row>
    <row r="66" spans="1:15" hidden="1" outlineLevel="1" x14ac:dyDescent="0.3">
      <c r="A66" s="21">
        <v>2240</v>
      </c>
      <c r="B66" s="21"/>
      <c r="C66" s="8"/>
      <c r="D66" s="8">
        <f>Грибовиця!I13</f>
        <v>41274.11</v>
      </c>
      <c r="E66" s="6" t="b">
        <f>D66=D65</f>
        <v>1</v>
      </c>
      <c r="F66" s="22"/>
    </row>
    <row r="67" spans="1:15" collapsed="1" x14ac:dyDescent="0.3">
      <c r="A67" s="11">
        <v>2240.1</v>
      </c>
      <c r="B67" s="125" t="s">
        <v>30</v>
      </c>
      <c r="C67" s="125"/>
      <c r="D67" s="10">
        <v>8464</v>
      </c>
    </row>
    <row r="68" spans="1:15" x14ac:dyDescent="0.3">
      <c r="A68" s="11">
        <v>2240.1999999999998</v>
      </c>
      <c r="B68" s="122" t="s">
        <v>31</v>
      </c>
      <c r="C68" s="123"/>
      <c r="D68" s="10"/>
    </row>
    <row r="69" spans="1:15" x14ac:dyDescent="0.3">
      <c r="A69" s="11">
        <v>2240.3000000000002</v>
      </c>
      <c r="B69" s="122" t="s">
        <v>32</v>
      </c>
      <c r="C69" s="123"/>
      <c r="D69" s="10">
        <v>3075.9</v>
      </c>
    </row>
    <row r="70" spans="1:15" hidden="1" outlineLevel="1" x14ac:dyDescent="0.3">
      <c r="A70" s="11"/>
      <c r="B70" s="12"/>
      <c r="C70" s="13">
        <f>SUM(C71:C77)</f>
        <v>3075.9</v>
      </c>
      <c r="D70" s="14"/>
      <c r="E70" s="15">
        <f>D69-C70</f>
        <v>0</v>
      </c>
    </row>
    <row r="71" spans="1:15" collapsed="1" x14ac:dyDescent="0.3">
      <c r="A71" s="11">
        <v>301</v>
      </c>
      <c r="B71" s="17" t="s">
        <v>33</v>
      </c>
      <c r="C71" s="14">
        <f>739.33+620.43+924.62+791.52</f>
        <v>3075.9</v>
      </c>
      <c r="D71" s="14"/>
    </row>
    <row r="72" spans="1:15" hidden="1" x14ac:dyDescent="0.3">
      <c r="A72" s="11"/>
      <c r="B72" s="17"/>
      <c r="C72" s="14"/>
      <c r="D72" s="14"/>
    </row>
    <row r="73" spans="1:15" hidden="1" x14ac:dyDescent="0.3">
      <c r="A73" s="11"/>
      <c r="B73" s="17"/>
      <c r="C73" s="14"/>
      <c r="D73" s="14"/>
    </row>
    <row r="74" spans="1:15" hidden="1" x14ac:dyDescent="0.3">
      <c r="A74" s="11"/>
      <c r="B74" s="17"/>
      <c r="C74" s="14"/>
      <c r="D74" s="14"/>
    </row>
    <row r="75" spans="1:15" hidden="1" x14ac:dyDescent="0.3">
      <c r="A75" s="11"/>
      <c r="B75" s="17"/>
      <c r="C75" s="14"/>
      <c r="D75" s="14"/>
    </row>
    <row r="76" spans="1:15" hidden="1" x14ac:dyDescent="0.3">
      <c r="A76" s="11"/>
      <c r="B76" s="17"/>
      <c r="C76" s="14"/>
      <c r="D76" s="14"/>
    </row>
    <row r="77" spans="1:15" hidden="1" x14ac:dyDescent="0.3">
      <c r="A77" s="11"/>
      <c r="B77" s="11"/>
      <c r="C77" s="14"/>
      <c r="D77" s="14"/>
    </row>
    <row r="78" spans="1:15" x14ac:dyDescent="0.3">
      <c r="A78" s="11">
        <v>2240.4</v>
      </c>
      <c r="B78" s="122" t="s">
        <v>34</v>
      </c>
      <c r="C78" s="123"/>
      <c r="D78" s="10"/>
    </row>
    <row r="79" spans="1:15" x14ac:dyDescent="0.3">
      <c r="A79" s="11">
        <v>2240.5</v>
      </c>
      <c r="B79" s="122" t="s">
        <v>35</v>
      </c>
      <c r="C79" s="123"/>
      <c r="D79" s="10">
        <v>447.6</v>
      </c>
    </row>
    <row r="80" spans="1:15" hidden="1" outlineLevel="1" x14ac:dyDescent="0.3">
      <c r="A80" s="11"/>
      <c r="B80" s="12"/>
      <c r="C80" s="13">
        <f>SUM(C81:C88)</f>
        <v>447.6</v>
      </c>
      <c r="D80" s="14"/>
      <c r="E80" s="15">
        <f>D79-C80</f>
        <v>0</v>
      </c>
    </row>
    <row r="81" spans="1:4" ht="17.25" customHeight="1" collapsed="1" x14ac:dyDescent="0.3">
      <c r="A81" s="11"/>
      <c r="B81" s="19" t="s">
        <v>36</v>
      </c>
      <c r="C81" s="14">
        <v>447.6</v>
      </c>
      <c r="D81" s="14"/>
    </row>
    <row r="82" spans="1:4" ht="17.25" hidden="1" customHeight="1" x14ac:dyDescent="0.3">
      <c r="A82" s="11"/>
      <c r="B82" s="19"/>
      <c r="C82" s="14"/>
      <c r="D82" s="14"/>
    </row>
    <row r="83" spans="1:4" hidden="1" x14ac:dyDescent="0.3">
      <c r="A83" s="11"/>
      <c r="B83" s="19"/>
      <c r="C83" s="14"/>
      <c r="D83" s="14"/>
    </row>
    <row r="84" spans="1:4" hidden="1" x14ac:dyDescent="0.3">
      <c r="A84" s="11"/>
      <c r="B84" s="19"/>
      <c r="C84" s="14"/>
      <c r="D84" s="14"/>
    </row>
    <row r="85" spans="1:4" hidden="1" x14ac:dyDescent="0.3">
      <c r="A85" s="11"/>
      <c r="B85" s="19"/>
      <c r="C85" s="14"/>
      <c r="D85" s="14"/>
    </row>
    <row r="86" spans="1:4" hidden="1" x14ac:dyDescent="0.3">
      <c r="A86" s="11"/>
      <c r="B86" s="17"/>
      <c r="C86" s="14"/>
      <c r="D86" s="14"/>
    </row>
    <row r="87" spans="1:4" hidden="1" x14ac:dyDescent="0.3">
      <c r="A87" s="11"/>
      <c r="B87" s="17"/>
      <c r="C87" s="14"/>
      <c r="D87" s="14"/>
    </row>
    <row r="88" spans="1:4" hidden="1" x14ac:dyDescent="0.3">
      <c r="A88" s="11"/>
      <c r="B88" s="17"/>
      <c r="C88" s="14"/>
      <c r="D88" s="14"/>
    </row>
    <row r="89" spans="1:4" hidden="1" x14ac:dyDescent="0.3">
      <c r="A89" s="11">
        <v>2240.6</v>
      </c>
      <c r="B89" s="122" t="s">
        <v>37</v>
      </c>
      <c r="C89" s="123"/>
      <c r="D89" s="10"/>
    </row>
    <row r="90" spans="1:4" x14ac:dyDescent="0.3">
      <c r="A90" s="11">
        <v>2240.6999999999998</v>
      </c>
      <c r="B90" s="122" t="s">
        <v>38</v>
      </c>
      <c r="C90" s="123"/>
      <c r="D90" s="10">
        <v>881.96</v>
      </c>
    </row>
    <row r="91" spans="1:4" x14ac:dyDescent="0.3">
      <c r="A91" s="11">
        <v>2240.8000000000002</v>
      </c>
      <c r="B91" s="122" t="s">
        <v>39</v>
      </c>
      <c r="C91" s="123"/>
      <c r="D91" s="10">
        <v>508.9</v>
      </c>
    </row>
    <row r="92" spans="1:4" hidden="1" x14ac:dyDescent="0.3">
      <c r="A92" s="11">
        <v>2240.9</v>
      </c>
      <c r="B92" s="122" t="s">
        <v>40</v>
      </c>
      <c r="C92" s="123"/>
      <c r="D92" s="10"/>
    </row>
    <row r="93" spans="1:4" hidden="1" x14ac:dyDescent="0.3">
      <c r="A93" s="11">
        <v>2241.1</v>
      </c>
      <c r="B93" s="122" t="s">
        <v>41</v>
      </c>
      <c r="C93" s="123"/>
      <c r="D93" s="10"/>
    </row>
    <row r="94" spans="1:4" hidden="1" x14ac:dyDescent="0.3">
      <c r="A94" s="11">
        <v>2241.1999999999998</v>
      </c>
      <c r="B94" s="122" t="s">
        <v>42</v>
      </c>
      <c r="C94" s="123"/>
      <c r="D94" s="10"/>
    </row>
    <row r="95" spans="1:4" x14ac:dyDescent="0.3">
      <c r="A95" s="11">
        <v>2241.3000000000002</v>
      </c>
      <c r="B95" s="122" t="s">
        <v>43</v>
      </c>
      <c r="C95" s="123"/>
      <c r="D95" s="10">
        <v>2400</v>
      </c>
    </row>
    <row r="96" spans="1:4" hidden="1" x14ac:dyDescent="0.3">
      <c r="A96" s="11">
        <v>2241.4</v>
      </c>
      <c r="B96" s="122" t="s">
        <v>44</v>
      </c>
      <c r="C96" s="123"/>
      <c r="D96" s="10"/>
    </row>
    <row r="97" spans="1:5" hidden="1" x14ac:dyDescent="0.3">
      <c r="A97" s="11">
        <v>2241.5</v>
      </c>
      <c r="B97" s="122" t="s">
        <v>45</v>
      </c>
      <c r="C97" s="123"/>
      <c r="D97" s="10"/>
    </row>
    <row r="98" spans="1:5" ht="38.25" hidden="1" customHeight="1" x14ac:dyDescent="0.3">
      <c r="A98" s="11">
        <v>2241.6</v>
      </c>
      <c r="B98" s="124" t="s">
        <v>46</v>
      </c>
      <c r="C98" s="123"/>
      <c r="D98" s="10"/>
    </row>
    <row r="99" spans="1:5" hidden="1" x14ac:dyDescent="0.3">
      <c r="A99" s="11">
        <v>2241.6999999999998</v>
      </c>
      <c r="B99" s="122" t="s">
        <v>47</v>
      </c>
      <c r="C99" s="123"/>
      <c r="D99" s="10"/>
    </row>
    <row r="100" spans="1:5" x14ac:dyDescent="0.3">
      <c r="A100" s="11">
        <v>2241.9</v>
      </c>
      <c r="B100" s="122" t="s">
        <v>48</v>
      </c>
      <c r="C100" s="123"/>
      <c r="D100" s="10">
        <v>25495.75</v>
      </c>
    </row>
    <row r="101" spans="1:5" hidden="1" outlineLevel="1" x14ac:dyDescent="0.3">
      <c r="A101" s="11"/>
      <c r="B101" s="12"/>
      <c r="C101" s="13">
        <f>SUM(C102:C113)</f>
        <v>25495.750000000004</v>
      </c>
      <c r="D101" s="23"/>
      <c r="E101" s="15">
        <f>D100-C101</f>
        <v>0</v>
      </c>
    </row>
    <row r="102" spans="1:5" ht="37.5" collapsed="1" x14ac:dyDescent="0.3">
      <c r="A102" s="11">
        <v>901</v>
      </c>
      <c r="B102" s="24" t="s">
        <v>49</v>
      </c>
      <c r="C102" s="14">
        <f>236.36+236.36+236.36+236.36+236.36+236.36+236.36+236.36+236.36+236.36+236.36</f>
        <v>2599.9600000000009</v>
      </c>
      <c r="D102" s="14"/>
    </row>
    <row r="103" spans="1:5" ht="37.5" x14ac:dyDescent="0.3">
      <c r="A103" s="11">
        <v>903</v>
      </c>
      <c r="B103" s="24" t="s">
        <v>50</v>
      </c>
      <c r="C103" s="14">
        <f>539.44+560.46+398.77+560.46</f>
        <v>2059.13</v>
      </c>
      <c r="D103" s="14"/>
    </row>
    <row r="104" spans="1:5" x14ac:dyDescent="0.3">
      <c r="A104" s="11">
        <v>906</v>
      </c>
      <c r="B104" s="24" t="s">
        <v>51</v>
      </c>
      <c r="C104" s="14">
        <v>582.72</v>
      </c>
      <c r="D104" s="14"/>
    </row>
    <row r="105" spans="1:5" x14ac:dyDescent="0.3">
      <c r="A105" s="11"/>
      <c r="B105" s="19" t="s">
        <v>52</v>
      </c>
      <c r="C105" s="14">
        <v>1416.66</v>
      </c>
      <c r="D105" s="14"/>
    </row>
    <row r="106" spans="1:5" ht="37.5" x14ac:dyDescent="0.3">
      <c r="A106" s="11"/>
      <c r="B106" s="24" t="s">
        <v>53</v>
      </c>
      <c r="C106" s="14">
        <v>847.2</v>
      </c>
      <c r="D106" s="14"/>
    </row>
    <row r="107" spans="1:5" x14ac:dyDescent="0.3">
      <c r="A107" s="11"/>
      <c r="B107" s="19" t="s">
        <v>54</v>
      </c>
      <c r="C107" s="14">
        <v>1666.66</v>
      </c>
      <c r="D107" s="14"/>
    </row>
    <row r="108" spans="1:5" x14ac:dyDescent="0.3">
      <c r="A108" s="11"/>
      <c r="B108" s="19" t="s">
        <v>55</v>
      </c>
      <c r="C108" s="14">
        <v>1889.7</v>
      </c>
      <c r="D108" s="14"/>
    </row>
    <row r="109" spans="1:5" x14ac:dyDescent="0.3">
      <c r="A109" s="11"/>
      <c r="B109" s="19" t="s">
        <v>56</v>
      </c>
      <c r="C109" s="14">
        <v>762</v>
      </c>
      <c r="D109" s="14"/>
    </row>
    <row r="110" spans="1:5" x14ac:dyDescent="0.3">
      <c r="A110" s="11"/>
      <c r="B110" s="19" t="s">
        <v>57</v>
      </c>
      <c r="C110" s="14">
        <v>1680</v>
      </c>
      <c r="D110" s="14"/>
    </row>
    <row r="111" spans="1:5" x14ac:dyDescent="0.3">
      <c r="A111" s="11"/>
      <c r="B111" s="19" t="s">
        <v>58</v>
      </c>
      <c r="C111" s="14">
        <v>11409</v>
      </c>
      <c r="D111" s="14"/>
    </row>
    <row r="112" spans="1:5" x14ac:dyDescent="0.3">
      <c r="A112" s="11"/>
      <c r="B112" s="24" t="s">
        <v>59</v>
      </c>
      <c r="C112" s="14">
        <v>582.72</v>
      </c>
      <c r="D112" s="14"/>
    </row>
    <row r="113" spans="1:4" hidden="1" x14ac:dyDescent="0.3">
      <c r="A113" s="11"/>
      <c r="B113" s="19"/>
      <c r="C113" s="14"/>
      <c r="D113" s="14"/>
    </row>
    <row r="114" spans="1:4" hidden="1" x14ac:dyDescent="0.3">
      <c r="B114" s="25"/>
      <c r="D114" s="2" t="b">
        <f>D65=D66</f>
        <v>1</v>
      </c>
    </row>
    <row r="115" spans="1:4" x14ac:dyDescent="0.3">
      <c r="B115" s="25"/>
    </row>
  </sheetData>
  <sheetProtection sheet="1" objects="1" scenarios="1"/>
  <mergeCells count="31">
    <mergeCell ref="B41:C41"/>
    <mergeCell ref="A1:D1"/>
    <mergeCell ref="A2:D2"/>
    <mergeCell ref="B4:C4"/>
    <mergeCell ref="B6:C6"/>
    <mergeCell ref="B7:C7"/>
    <mergeCell ref="B19:C19"/>
    <mergeCell ref="B20:C20"/>
    <mergeCell ref="B21:C21"/>
    <mergeCell ref="B33:C33"/>
    <mergeCell ref="B34:C34"/>
    <mergeCell ref="B40:C40"/>
    <mergeCell ref="B93:C93"/>
    <mergeCell ref="B47:C47"/>
    <mergeCell ref="B65:C65"/>
    <mergeCell ref="B67:C67"/>
    <mergeCell ref="B68:C68"/>
    <mergeCell ref="B69:C69"/>
    <mergeCell ref="B78:C78"/>
    <mergeCell ref="B79:C79"/>
    <mergeCell ref="B89:C89"/>
    <mergeCell ref="B90:C90"/>
    <mergeCell ref="B91:C91"/>
    <mergeCell ref="B92:C92"/>
    <mergeCell ref="B100:C100"/>
    <mergeCell ref="B94:C94"/>
    <mergeCell ref="B95:C95"/>
    <mergeCell ref="B96:C96"/>
    <mergeCell ref="B97:C97"/>
    <mergeCell ref="B98:C98"/>
    <mergeCell ref="B99:C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2022-02-10T14:34:00Z</dcterms:created>
  <dcterms:modified xsi:type="dcterms:W3CDTF">2022-02-10T14:35:37Z</dcterms:modified>
</cp:coreProperties>
</file>