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4616A550-A089-43E9-9AAB-D69F50347EA7}" xr6:coauthVersionLast="36" xr6:coauthVersionMax="36" xr10:uidLastSave="{00000000-0000-0000-0000-000000000000}"/>
  <bookViews>
    <workbookView xWindow="0" yWindow="0" windowWidth="28800" windowHeight="12225" xr2:uid="{862165E9-9E5A-4C1A-8141-84876EC57FAF}"/>
  </bookViews>
  <sheets>
    <sheet name="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J25" i="3" s="1"/>
  <c r="H25" i="3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G24" i="3" s="1"/>
  <c r="BF23" i="3"/>
  <c r="BC23" i="3"/>
  <c r="AZ23" i="3"/>
  <c r="AW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H23" i="3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J18" i="3" s="1"/>
  <c r="F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/>
  <c r="G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J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J10" i="3" s="1"/>
  <c r="F10" i="3"/>
  <c r="BF9" i="3"/>
  <c r="BF26" i="3" s="1"/>
  <c r="BC9" i="3"/>
  <c r="AZ9" i="3"/>
  <c r="AW9" i="3"/>
  <c r="AT9" i="3"/>
  <c r="AT26" i="3" s="1"/>
  <c r="AQ9" i="3"/>
  <c r="AN9" i="3"/>
  <c r="AK9" i="3"/>
  <c r="AH9" i="3"/>
  <c r="AH26" i="3" s="1"/>
  <c r="AE9" i="3"/>
  <c r="AB9" i="3"/>
  <c r="Y9" i="3"/>
  <c r="V9" i="3"/>
  <c r="V26" i="3" s="1"/>
  <c r="S9" i="3"/>
  <c r="P9" i="3"/>
  <c r="M9" i="3"/>
  <c r="I9" i="3"/>
  <c r="H9" i="3"/>
  <c r="E9" i="3" s="1"/>
  <c r="C103" i="2"/>
  <c r="C102" i="2"/>
  <c r="E101" i="2"/>
  <c r="C101" i="2"/>
  <c r="C80" i="2"/>
  <c r="E80" i="2" s="1"/>
  <c r="C71" i="2"/>
  <c r="C70" i="2" s="1"/>
  <c r="E70" i="2" s="1"/>
  <c r="E66" i="2"/>
  <c r="D65" i="2"/>
  <c r="D118" i="2" s="1"/>
  <c r="C48" i="2"/>
  <c r="E48" i="2" s="1"/>
  <c r="E42" i="2"/>
  <c r="C42" i="2"/>
  <c r="C37" i="2"/>
  <c r="E35" i="2"/>
  <c r="C35" i="2"/>
  <c r="C25" i="2"/>
  <c r="C23" i="2"/>
  <c r="E22" i="2"/>
  <c r="C22" i="2"/>
  <c r="C13" i="2"/>
  <c r="C8" i="2"/>
  <c r="E8" i="2" s="1"/>
  <c r="E5" i="2"/>
  <c r="D4" i="2"/>
  <c r="D61" i="2" s="1"/>
  <c r="J11" i="3" l="1"/>
  <c r="J22" i="3"/>
  <c r="AK26" i="3"/>
  <c r="AW26" i="3"/>
  <c r="G14" i="3"/>
  <c r="E16" i="3"/>
  <c r="G16" i="3" s="1"/>
  <c r="J14" i="3"/>
  <c r="E10" i="3"/>
  <c r="G10" i="3" s="1"/>
  <c r="E15" i="3"/>
  <c r="G15" i="3" s="1"/>
  <c r="E18" i="3"/>
  <c r="G18" i="3" s="1"/>
  <c r="P26" i="3"/>
  <c r="AB26" i="3"/>
  <c r="AZ26" i="3"/>
  <c r="E11" i="3"/>
  <c r="G11" i="3" s="1"/>
  <c r="F12" i="3"/>
  <c r="G12" i="3" s="1"/>
  <c r="E19" i="3"/>
  <c r="G22" i="3"/>
  <c r="F25" i="3"/>
  <c r="G25" i="3" s="1"/>
  <c r="M26" i="3"/>
  <c r="F9" i="3"/>
  <c r="I26" i="3"/>
  <c r="J13" i="3"/>
  <c r="W26" i="3"/>
  <c r="Y20" i="3"/>
  <c r="Y26" i="3" s="1"/>
  <c r="H20" i="3"/>
  <c r="AL26" i="3"/>
  <c r="AN23" i="3"/>
  <c r="AN26" i="3" s="1"/>
  <c r="J24" i="3"/>
  <c r="G17" i="3"/>
  <c r="J21" i="3"/>
  <c r="E21" i="3"/>
  <c r="G21" i="3" s="1"/>
  <c r="J23" i="3"/>
  <c r="E23" i="3"/>
  <c r="G23" i="3" s="1"/>
  <c r="H26" i="3"/>
  <c r="S26" i="3"/>
  <c r="AE26" i="3"/>
  <c r="AQ26" i="3"/>
  <c r="BC26" i="3"/>
  <c r="J17" i="3"/>
  <c r="G19" i="3"/>
  <c r="J9" i="3"/>
  <c r="F26" i="3" l="1"/>
  <c r="G9" i="3"/>
  <c r="J20" i="3"/>
  <c r="J26" i="3" s="1"/>
  <c r="E20" i="3"/>
  <c r="G20" i="3" l="1"/>
  <c r="G26" i="3" s="1"/>
  <c r="E26" i="3"/>
</calcChain>
</file>

<file path=xl/sharedStrings.xml><?xml version="1.0" encoding="utf-8"?>
<sst xmlns="http://schemas.openxmlformats.org/spreadsheetml/2006/main" count="162" uniqueCount="109">
  <si>
    <t>Касові видатки Низкиничівська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</si>
  <si>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</si>
  <si>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</si>
  <si>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</si>
  <si>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</si>
  <si>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</si>
  <si>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</si>
  <si>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</si>
  <si>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</si>
  <si>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</si>
  <si>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</si>
  <si>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</si>
  <si>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</si>
  <si>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</si>
  <si>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06,10,12.2021</t>
  </si>
  <si>
    <t>буд. матеріали / 07.2021</t>
  </si>
  <si>
    <t>електротовари /  10.2021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</si>
  <si>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</si>
  <si>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</si>
  <si>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</si>
  <si>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</si>
  <si>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</si>
  <si>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</si>
  <si>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Ін.матеріали</t>
  </si>
  <si>
    <t>печатка / 03.2021</t>
  </si>
  <si>
    <t>столи виробничого призначення 4 шт. / 10.2021</t>
  </si>
  <si>
    <t>компенс. варт. спорт. форми / 11.2021</t>
  </si>
  <si>
    <t>дидактика НУШ МБ /12.2021</t>
  </si>
  <si>
    <t>дидактика НУШ СБ /12.2021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</si>
  <si>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</si>
  <si>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</si>
  <si>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</si>
  <si>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</si>
  <si>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02,08,09,10. 2021</t>
  </si>
  <si>
    <t>Оренда приміщень</t>
  </si>
  <si>
    <t>Поточний ремонт</t>
  </si>
  <si>
    <t>поточний ремонт принтера / 06.2021</t>
  </si>
  <si>
    <t>поточний ремонт двигуна насоса / 11.2021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</si>
  <si>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</si>
  <si>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</si>
  <si>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</si>
  <si>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</si>
  <si>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</si>
  <si>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</si>
  <si>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</si>
  <si>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</si>
  <si>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</si>
  <si>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</si>
  <si>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</si>
  <si>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</si>
  <si>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</si>
  <si>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</si>
  <si>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</si>
  <si>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</si>
  <si>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</si>
  <si>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заправка картриджа / 06.2021</t>
  </si>
  <si>
    <t>проект обробки деревяних конструкцій / 07.2021</t>
  </si>
  <si>
    <t>обробка деревяних конструкцій / 07.2021</t>
  </si>
  <si>
    <t>навчання з тероиторіальної оборони / 10.2021</t>
  </si>
  <si>
    <t>обслуговування газового обладнання / 10.2021</t>
  </si>
  <si>
    <t>відновлення газопостачання / 10.2021</t>
  </si>
  <si>
    <t xml:space="preserve"> реконструкція системи газопостачання  / 10.2021</t>
  </si>
  <si>
    <t>демотнаж будівлі початкової школи / 10.2021</t>
  </si>
  <si>
    <t>реконструкція системи газопостачання  / 11.2021</t>
  </si>
  <si>
    <t>заміна котла / 11.2021</t>
  </si>
  <si>
    <t>дослідж. мікроклімату та рівня освітлення / 12.2021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</si>
  <si>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</si>
  <si>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</si>
  <si>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</si>
  <si>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</si>
  <si>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</si>
  <si>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</si>
  <si>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</si>
  <si>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</si>
  <si>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</si>
  <si>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</si>
  <si>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</si>
  <si>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</si>
  <si>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</si>
  <si>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</si>
  <si>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</si>
  <si>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</si>
  <si>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</si>
  <si>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</si>
  <si>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</si>
  <si>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</si>
  <si>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</si>
  <si>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</si>
  <si>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</si>
  <si>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</si>
  <si>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</si>
  <si>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</si>
  <si>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</si>
  <si>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</si>
  <si>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</si>
  <si>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</si>
  <si>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</si>
  <si>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</si>
  <si>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</si>
  <si>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</si>
  <si>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</si>
  <si>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</si>
  <si>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</si>
  <si>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</si>
  <si>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</si>
  <si>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</si>
  <si>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</si>
  <si>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</si>
  <si>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Низкиничівська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</si>
</sst>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4BE84DF6-7465-4150-A243-787B11045B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B421-0E82-4D35-8074-AA2E34A8AABD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C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customWidth="1"/>
    <col min="57" max="57" width="20" style="91" customWidth="1"/>
    <col min="58" max="58" width="18.28515625" style="9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66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67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68</v>
      </c>
      <c r="B6" s="113" t="s">
        <v>69</v>
      </c>
      <c r="C6" s="115" t="s">
        <v>70</v>
      </c>
      <c r="D6" s="116"/>
      <c r="E6" s="119" t="s">
        <v>71</v>
      </c>
      <c r="F6" s="120"/>
      <c r="G6" s="121"/>
      <c r="H6" s="119" t="s">
        <v>72</v>
      </c>
      <c r="I6" s="120"/>
      <c r="J6" s="121"/>
      <c r="K6" s="107" t="s">
        <v>73</v>
      </c>
      <c r="L6" s="108"/>
      <c r="M6" s="109"/>
      <c r="N6" s="107" t="s">
        <v>74</v>
      </c>
      <c r="O6" s="108"/>
      <c r="P6" s="109"/>
      <c r="Q6" s="107" t="s">
        <v>75</v>
      </c>
      <c r="R6" s="108"/>
      <c r="S6" s="109"/>
      <c r="T6" s="107" t="s">
        <v>76</v>
      </c>
      <c r="U6" s="108"/>
      <c r="V6" s="109"/>
      <c r="W6" s="107" t="s">
        <v>77</v>
      </c>
      <c r="X6" s="108"/>
      <c r="Y6" s="109"/>
      <c r="Z6" s="107" t="s">
        <v>78</v>
      </c>
      <c r="AA6" s="108"/>
      <c r="AB6" s="109"/>
      <c r="AC6" s="107" t="s">
        <v>79</v>
      </c>
      <c r="AD6" s="108"/>
      <c r="AE6" s="109"/>
      <c r="AF6" s="107" t="s">
        <v>80</v>
      </c>
      <c r="AG6" s="108"/>
      <c r="AH6" s="109"/>
      <c r="AI6" s="108" t="s">
        <v>81</v>
      </c>
      <c r="AJ6" s="108"/>
      <c r="AK6" s="109"/>
      <c r="AL6" s="107" t="s">
        <v>82</v>
      </c>
      <c r="AM6" s="108"/>
      <c r="AN6" s="109"/>
      <c r="AO6" s="107" t="s">
        <v>83</v>
      </c>
      <c r="AP6" s="108"/>
      <c r="AQ6" s="109"/>
      <c r="AR6" s="107" t="s">
        <v>84</v>
      </c>
      <c r="AS6" s="108"/>
      <c r="AT6" s="109"/>
      <c r="AU6" s="107" t="s">
        <v>85</v>
      </c>
      <c r="AV6" s="108"/>
      <c r="AW6" s="109"/>
      <c r="AX6" s="107" t="s">
        <v>86</v>
      </c>
      <c r="AY6" s="108"/>
      <c r="AZ6" s="109"/>
      <c r="BA6" s="102" t="s">
        <v>87</v>
      </c>
      <c r="BB6" s="103"/>
      <c r="BC6" s="104"/>
      <c r="BD6" s="102" t="s">
        <v>88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89</v>
      </c>
      <c r="F7" s="34" t="s">
        <v>90</v>
      </c>
      <c r="G7" s="35" t="s">
        <v>91</v>
      </c>
      <c r="H7" s="33" t="s">
        <v>89</v>
      </c>
      <c r="I7" s="34" t="s">
        <v>90</v>
      </c>
      <c r="J7" s="35" t="s">
        <v>91</v>
      </c>
      <c r="K7" s="36" t="s">
        <v>89</v>
      </c>
      <c r="L7" s="37" t="s">
        <v>90</v>
      </c>
      <c r="M7" s="38" t="s">
        <v>91</v>
      </c>
      <c r="N7" s="36" t="s">
        <v>89</v>
      </c>
      <c r="O7" s="37" t="s">
        <v>90</v>
      </c>
      <c r="P7" s="38" t="s">
        <v>91</v>
      </c>
      <c r="Q7" s="36" t="s">
        <v>89</v>
      </c>
      <c r="R7" s="37" t="s">
        <v>90</v>
      </c>
      <c r="S7" s="38" t="s">
        <v>91</v>
      </c>
      <c r="T7" s="36" t="s">
        <v>89</v>
      </c>
      <c r="U7" s="37" t="s">
        <v>90</v>
      </c>
      <c r="V7" s="38" t="s">
        <v>91</v>
      </c>
      <c r="W7" s="36" t="s">
        <v>89</v>
      </c>
      <c r="X7" s="37" t="s">
        <v>90</v>
      </c>
      <c r="Y7" s="38" t="s">
        <v>91</v>
      </c>
      <c r="Z7" s="36" t="s">
        <v>89</v>
      </c>
      <c r="AA7" s="37" t="s">
        <v>90</v>
      </c>
      <c r="AB7" s="38" t="s">
        <v>91</v>
      </c>
      <c r="AC7" s="36" t="s">
        <v>89</v>
      </c>
      <c r="AD7" s="37" t="s">
        <v>90</v>
      </c>
      <c r="AE7" s="38" t="s">
        <v>91</v>
      </c>
      <c r="AF7" s="36" t="s">
        <v>89</v>
      </c>
      <c r="AG7" s="37" t="s">
        <v>90</v>
      </c>
      <c r="AH7" s="38" t="s">
        <v>91</v>
      </c>
      <c r="AI7" s="36" t="s">
        <v>89</v>
      </c>
      <c r="AJ7" s="37" t="s">
        <v>90</v>
      </c>
      <c r="AK7" s="38" t="s">
        <v>91</v>
      </c>
      <c r="AL7" s="36" t="s">
        <v>89</v>
      </c>
      <c r="AM7" s="37" t="s">
        <v>90</v>
      </c>
      <c r="AN7" s="38" t="s">
        <v>91</v>
      </c>
      <c r="AO7" s="36" t="s">
        <v>89</v>
      </c>
      <c r="AP7" s="37" t="s">
        <v>90</v>
      </c>
      <c r="AQ7" s="38" t="s">
        <v>91</v>
      </c>
      <c r="AR7" s="36" t="s">
        <v>89</v>
      </c>
      <c r="AS7" s="37" t="s">
        <v>90</v>
      </c>
      <c r="AT7" s="38" t="s">
        <v>91</v>
      </c>
      <c r="AU7" s="36" t="s">
        <v>89</v>
      </c>
      <c r="AV7" s="37" t="s">
        <v>90</v>
      </c>
      <c r="AW7" s="38" t="s">
        <v>91</v>
      </c>
      <c r="AX7" s="36" t="s">
        <v>89</v>
      </c>
      <c r="AY7" s="37" t="s">
        <v>90</v>
      </c>
      <c r="AZ7" s="38" t="s">
        <v>91</v>
      </c>
      <c r="BA7" s="36" t="s">
        <v>89</v>
      </c>
      <c r="BB7" s="37" t="s">
        <v>90</v>
      </c>
      <c r="BC7" s="38" t="s">
        <v>91</v>
      </c>
      <c r="BD7" s="36" t="s">
        <v>89</v>
      </c>
      <c r="BE7" s="37" t="s">
        <v>90</v>
      </c>
      <c r="BF7" s="38" t="s">
        <v>91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108</v>
      </c>
      <c r="B9" s="85">
        <v>2111</v>
      </c>
      <c r="C9" s="100" t="s">
        <v>92</v>
      </c>
      <c r="D9" s="101"/>
      <c r="E9" s="51">
        <f>H9+AF9+AI9+AL9+AO9+AR9+AU9+AX9+BA9+BD9</f>
        <v>2442450</v>
      </c>
      <c r="F9" s="52">
        <f>I9+AG9+AJ9+AM9+AP9+AS9+AV9+AY9+BB9+BE9</f>
        <v>2429764.0499999998</v>
      </c>
      <c r="G9" s="86">
        <f>E9-F9</f>
        <v>12685.950000000186</v>
      </c>
      <c r="H9" s="53">
        <f>K9+N9+Q9+T9+W9+Z9+AC9</f>
        <v>2442450</v>
      </c>
      <c r="I9" s="54">
        <f>L9+O9+R9+U9+X9+AA9+AD9</f>
        <v>2429764.0499999998</v>
      </c>
      <c r="J9" s="55">
        <f>H9-I9</f>
        <v>12685.950000000186</v>
      </c>
      <c r="K9" s="56">
        <v>415750</v>
      </c>
      <c r="L9" s="57">
        <v>415748.27999999997</v>
      </c>
      <c r="M9" s="58">
        <f>K9-L9</f>
        <v>1.720000000030268</v>
      </c>
      <c r="N9" s="56">
        <v>2026700</v>
      </c>
      <c r="O9" s="57">
        <v>2014015.77</v>
      </c>
      <c r="P9" s="58">
        <f>N9-O9</f>
        <v>12684.229999999981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93</v>
      </c>
      <c r="D10" s="94"/>
      <c r="E10" s="61">
        <f t="shared" ref="E10:F25" si="0">H10+AF10+AI10+AL10+AO10+AR10+AU10+AX10+BA10+BD10</f>
        <v>553800</v>
      </c>
      <c r="F10" s="62">
        <f t="shared" si="0"/>
        <v>552237.44999999995</v>
      </c>
      <c r="G10" s="86">
        <f>E10-F10</f>
        <v>1562.5500000000466</v>
      </c>
      <c r="H10" s="63">
        <f t="shared" ref="H10:I25" si="1">K10+N10+Q10+T10+W10+Z10+AC10</f>
        <v>553800</v>
      </c>
      <c r="I10" s="64">
        <f t="shared" si="1"/>
        <v>552237.44999999995</v>
      </c>
      <c r="J10" s="55">
        <f>H10-I10</f>
        <v>1562.5500000000466</v>
      </c>
      <c r="K10" s="65">
        <v>85000</v>
      </c>
      <c r="L10" s="66">
        <v>83600.08</v>
      </c>
      <c r="M10" s="58">
        <f>K10-L10</f>
        <v>1399.9199999999983</v>
      </c>
      <c r="N10" s="65">
        <v>468800</v>
      </c>
      <c r="O10" s="66">
        <v>468637.36999999994</v>
      </c>
      <c r="P10" s="58">
        <f>N10-O10</f>
        <v>162.63000000006286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222019</v>
      </c>
      <c r="F11" s="62">
        <f t="shared" si="0"/>
        <v>221999.07</v>
      </c>
      <c r="G11" s="86">
        <f t="shared" ref="G11:G25" si="2">E11-F11</f>
        <v>19.929999999993015</v>
      </c>
      <c r="H11" s="63">
        <f t="shared" si="1"/>
        <v>44108</v>
      </c>
      <c r="I11" s="64">
        <f t="shared" si="1"/>
        <v>44107.64</v>
      </c>
      <c r="J11" s="55">
        <f t="shared" ref="J11:J25" si="3">H11-I11</f>
        <v>0.36000000000058208</v>
      </c>
      <c r="K11" s="65">
        <v>35540</v>
      </c>
      <c r="L11" s="66">
        <v>35539.64</v>
      </c>
      <c r="M11" s="58">
        <f t="shared" ref="M11:M25" si="4">K11-L11</f>
        <v>0.36000000000058208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2570.6</v>
      </c>
      <c r="U11" s="66">
        <v>2570.6</v>
      </c>
      <c r="V11" s="58">
        <f t="shared" ref="V11:V25" si="7">T11-U11</f>
        <v>0</v>
      </c>
      <c r="W11" s="65">
        <v>5997.4</v>
      </c>
      <c r="X11" s="66">
        <v>5997.4</v>
      </c>
      <c r="Y11" s="58">
        <f t="shared" ref="Y11:Y25" si="8">W11-X11</f>
        <v>0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3050</v>
      </c>
      <c r="AG11" s="66">
        <v>3031</v>
      </c>
      <c r="AH11" s="58">
        <f t="shared" ref="AH11:AH25" si="11">AF11-AG11</f>
        <v>19</v>
      </c>
      <c r="AI11" s="65">
        <v>174861</v>
      </c>
      <c r="AJ11" s="66">
        <v>174860.43</v>
      </c>
      <c r="AK11" s="58">
        <f t="shared" ref="AK11:AK25" si="12">AI11-AJ11</f>
        <v>0.57000000000698492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94</v>
      </c>
      <c r="D12" s="94"/>
      <c r="E12" s="61">
        <f t="shared" si="0"/>
        <v>44970</v>
      </c>
      <c r="F12" s="62">
        <f t="shared" si="0"/>
        <v>38456</v>
      </c>
      <c r="G12" s="86">
        <f t="shared" si="2"/>
        <v>6514</v>
      </c>
      <c r="H12" s="63">
        <f t="shared" si="1"/>
        <v>39840</v>
      </c>
      <c r="I12" s="64">
        <f t="shared" si="1"/>
        <v>38456</v>
      </c>
      <c r="J12" s="55">
        <f t="shared" si="3"/>
        <v>1384</v>
      </c>
      <c r="K12" s="65">
        <v>39840</v>
      </c>
      <c r="L12" s="66">
        <v>38456</v>
      </c>
      <c r="M12" s="58">
        <f t="shared" si="4"/>
        <v>1384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5130</v>
      </c>
      <c r="AG12" s="66">
        <v>0</v>
      </c>
      <c r="AH12" s="58">
        <f t="shared" si="11"/>
        <v>5130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29</v>
      </c>
      <c r="D13" s="94"/>
      <c r="E13" s="61">
        <f t="shared" si="0"/>
        <v>108975</v>
      </c>
      <c r="F13" s="62">
        <f t="shared" si="0"/>
        <v>108973.04999999999</v>
      </c>
      <c r="G13" s="86">
        <f t="shared" si="2"/>
        <v>1.9500000000116415</v>
      </c>
      <c r="H13" s="63">
        <f t="shared" si="1"/>
        <v>108975</v>
      </c>
      <c r="I13" s="64">
        <f t="shared" si="1"/>
        <v>108973.04999999999</v>
      </c>
      <c r="J13" s="55">
        <f t="shared" si="3"/>
        <v>1.9500000000116415</v>
      </c>
      <c r="K13" s="65">
        <v>108975</v>
      </c>
      <c r="L13" s="66">
        <v>108973.04999999999</v>
      </c>
      <c r="M13" s="58">
        <f t="shared" si="4"/>
        <v>1.9500000000116415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95</v>
      </c>
      <c r="D14" s="94"/>
      <c r="E14" s="61">
        <f t="shared" si="0"/>
        <v>3565</v>
      </c>
      <c r="F14" s="62">
        <f t="shared" si="0"/>
        <v>3560.6000000000004</v>
      </c>
      <c r="G14" s="86">
        <f t="shared" si="2"/>
        <v>4.3999999999996362</v>
      </c>
      <c r="H14" s="63">
        <f t="shared" si="1"/>
        <v>3565</v>
      </c>
      <c r="I14" s="64">
        <f t="shared" si="1"/>
        <v>3560.6000000000004</v>
      </c>
      <c r="J14" s="55">
        <f t="shared" si="3"/>
        <v>4.3999999999996362</v>
      </c>
      <c r="K14" s="65">
        <v>3565</v>
      </c>
      <c r="L14" s="66">
        <v>3560.6000000000004</v>
      </c>
      <c r="M14" s="58">
        <f t="shared" si="4"/>
        <v>4.3999999999996362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96</v>
      </c>
      <c r="D15" s="94"/>
      <c r="E15" s="61">
        <f t="shared" si="0"/>
        <v>0</v>
      </c>
      <c r="F15" s="62">
        <f t="shared" si="0"/>
        <v>0</v>
      </c>
      <c r="G15" s="86">
        <f t="shared" si="2"/>
        <v>0</v>
      </c>
      <c r="H15" s="63">
        <f t="shared" si="1"/>
        <v>0</v>
      </c>
      <c r="I15" s="64">
        <f t="shared" si="1"/>
        <v>0</v>
      </c>
      <c r="J15" s="55">
        <f t="shared" si="3"/>
        <v>0</v>
      </c>
      <c r="K15" s="65">
        <v>0</v>
      </c>
      <c r="L15" s="66">
        <v>0</v>
      </c>
      <c r="M15" s="58">
        <f t="shared" si="4"/>
        <v>0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97</v>
      </c>
      <c r="D16" s="94"/>
      <c r="E16" s="61">
        <f t="shared" si="0"/>
        <v>2103.83</v>
      </c>
      <c r="F16" s="62">
        <f t="shared" si="0"/>
        <v>2103.83</v>
      </c>
      <c r="G16" s="86">
        <f t="shared" si="2"/>
        <v>0</v>
      </c>
      <c r="H16" s="63">
        <f t="shared" si="1"/>
        <v>2103.83</v>
      </c>
      <c r="I16" s="64">
        <f t="shared" si="1"/>
        <v>2103.83</v>
      </c>
      <c r="J16" s="55">
        <f t="shared" si="3"/>
        <v>0</v>
      </c>
      <c r="K16" s="65">
        <v>2103.83</v>
      </c>
      <c r="L16" s="66">
        <v>2103.83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98</v>
      </c>
      <c r="D17" s="94"/>
      <c r="E17" s="61">
        <f t="shared" si="0"/>
        <v>63890</v>
      </c>
      <c r="F17" s="62">
        <f t="shared" si="0"/>
        <v>58727.51</v>
      </c>
      <c r="G17" s="86">
        <f t="shared" si="2"/>
        <v>5162.489999999998</v>
      </c>
      <c r="H17" s="63">
        <f t="shared" si="1"/>
        <v>63890</v>
      </c>
      <c r="I17" s="64">
        <f t="shared" si="1"/>
        <v>58727.51</v>
      </c>
      <c r="J17" s="55">
        <f t="shared" si="3"/>
        <v>5162.489999999998</v>
      </c>
      <c r="K17" s="65">
        <v>63890</v>
      </c>
      <c r="L17" s="66">
        <v>58727.51</v>
      </c>
      <c r="M17" s="58">
        <f t="shared" si="4"/>
        <v>5162.489999999998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99</v>
      </c>
      <c r="D18" s="94"/>
      <c r="E18" s="61">
        <f t="shared" si="0"/>
        <v>231680</v>
      </c>
      <c r="F18" s="62">
        <f t="shared" si="0"/>
        <v>224930.24</v>
      </c>
      <c r="G18" s="86">
        <f t="shared" si="2"/>
        <v>6749.7600000000093</v>
      </c>
      <c r="H18" s="63">
        <f t="shared" si="1"/>
        <v>231680</v>
      </c>
      <c r="I18" s="64">
        <f t="shared" si="1"/>
        <v>224930.24</v>
      </c>
      <c r="J18" s="55">
        <f t="shared" si="3"/>
        <v>6749.7600000000093</v>
      </c>
      <c r="K18" s="65">
        <v>231680</v>
      </c>
      <c r="L18" s="66">
        <v>224930.24</v>
      </c>
      <c r="M18" s="58">
        <f t="shared" si="4"/>
        <v>6749.7600000000093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100</v>
      </c>
      <c r="D19" s="94"/>
      <c r="E19" s="61">
        <f t="shared" si="0"/>
        <v>1100</v>
      </c>
      <c r="F19" s="62">
        <f t="shared" si="0"/>
        <v>1100</v>
      </c>
      <c r="G19" s="86">
        <f t="shared" si="2"/>
        <v>0</v>
      </c>
      <c r="H19" s="63">
        <f t="shared" si="1"/>
        <v>1100</v>
      </c>
      <c r="I19" s="64">
        <f t="shared" si="1"/>
        <v>1100</v>
      </c>
      <c r="J19" s="55">
        <f t="shared" si="3"/>
        <v>0</v>
      </c>
      <c r="K19" s="65">
        <v>1100</v>
      </c>
      <c r="L19" s="66">
        <v>1100</v>
      </c>
      <c r="M19" s="58">
        <f t="shared" si="4"/>
        <v>0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101</v>
      </c>
      <c r="D20" s="94"/>
      <c r="E20" s="61">
        <f t="shared" si="0"/>
        <v>20775</v>
      </c>
      <c r="F20" s="62">
        <f t="shared" si="0"/>
        <v>20210.900000000001</v>
      </c>
      <c r="G20" s="86">
        <f t="shared" si="2"/>
        <v>564.09999999999854</v>
      </c>
      <c r="H20" s="63">
        <f t="shared" si="1"/>
        <v>20775</v>
      </c>
      <c r="I20" s="64">
        <f t="shared" si="1"/>
        <v>20210.900000000001</v>
      </c>
      <c r="J20" s="55">
        <f t="shared" si="3"/>
        <v>564.09999999999854</v>
      </c>
      <c r="K20" s="65">
        <v>4294</v>
      </c>
      <c r="L20" s="66">
        <v>4294</v>
      </c>
      <c r="M20" s="58">
        <f t="shared" si="4"/>
        <v>0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265+15333+883</f>
        <v>16481</v>
      </c>
      <c r="X20" s="66">
        <v>15916.9</v>
      </c>
      <c r="Y20" s="58">
        <f t="shared" si="8"/>
        <v>564.10000000000036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102</v>
      </c>
      <c r="D21" s="94"/>
      <c r="E21" s="61">
        <f t="shared" si="0"/>
        <v>3800</v>
      </c>
      <c r="F21" s="62">
        <f t="shared" si="0"/>
        <v>3800</v>
      </c>
      <c r="G21" s="86">
        <f t="shared" si="2"/>
        <v>0</v>
      </c>
      <c r="H21" s="63">
        <f t="shared" si="1"/>
        <v>3800</v>
      </c>
      <c r="I21" s="64">
        <f t="shared" si="1"/>
        <v>3800</v>
      </c>
      <c r="J21" s="55">
        <f t="shared" si="3"/>
        <v>0</v>
      </c>
      <c r="K21" s="65">
        <v>3800</v>
      </c>
      <c r="L21" s="66">
        <v>3800</v>
      </c>
      <c r="M21" s="58">
        <f t="shared" si="4"/>
        <v>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103</v>
      </c>
      <c r="D22" s="94"/>
      <c r="E22" s="61">
        <f t="shared" si="0"/>
        <v>18051.22</v>
      </c>
      <c r="F22" s="62">
        <f t="shared" si="0"/>
        <v>18051.22</v>
      </c>
      <c r="G22" s="86">
        <f t="shared" si="2"/>
        <v>0</v>
      </c>
      <c r="H22" s="63">
        <f t="shared" si="1"/>
        <v>18051.22</v>
      </c>
      <c r="I22" s="64">
        <f t="shared" si="1"/>
        <v>18051.22</v>
      </c>
      <c r="J22" s="55">
        <f t="shared" si="3"/>
        <v>0</v>
      </c>
      <c r="K22" s="65">
        <v>18051.22</v>
      </c>
      <c r="L22" s="66">
        <v>18051.22</v>
      </c>
      <c r="M22" s="58">
        <f t="shared" si="4"/>
        <v>0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0</v>
      </c>
      <c r="AG22" s="66">
        <v>0</v>
      </c>
      <c r="AH22" s="58">
        <f t="shared" si="11"/>
        <v>0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104</v>
      </c>
      <c r="D23" s="94"/>
      <c r="E23" s="61">
        <f t="shared" si="0"/>
        <v>892904.37</v>
      </c>
      <c r="F23" s="62">
        <f t="shared" si="0"/>
        <v>892901.1</v>
      </c>
      <c r="G23" s="86">
        <f t="shared" si="2"/>
        <v>3.2700000000186265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835860</v>
      </c>
      <c r="AJ23" s="66">
        <v>835860</v>
      </c>
      <c r="AK23" s="58">
        <f t="shared" si="12"/>
        <v>0</v>
      </c>
      <c r="AL23" s="65">
        <f>15000+7000-1318+12000-882</f>
        <v>31800</v>
      </c>
      <c r="AM23" s="66">
        <v>31797</v>
      </c>
      <c r="AN23" s="58">
        <f t="shared" si="13"/>
        <v>3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7573.5</v>
      </c>
      <c r="AV23" s="66">
        <v>7573.23</v>
      </c>
      <c r="AW23" s="58">
        <f t="shared" si="16"/>
        <v>0.27000000000043656</v>
      </c>
      <c r="AX23" s="65">
        <v>17670.87</v>
      </c>
      <c r="AY23" s="66">
        <v>17670.87</v>
      </c>
      <c r="AZ23" s="58">
        <f t="shared" si="17"/>
        <v>0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105</v>
      </c>
      <c r="D24" s="94"/>
      <c r="E24" s="61">
        <f t="shared" si="0"/>
        <v>280000</v>
      </c>
      <c r="F24" s="62">
        <f t="shared" si="0"/>
        <v>6979.58</v>
      </c>
      <c r="G24" s="86">
        <f t="shared" si="2"/>
        <v>273020.42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>
        <v>280000</v>
      </c>
      <c r="BE24" s="68">
        <v>6979.58</v>
      </c>
      <c r="BF24" s="58">
        <f t="shared" si="19"/>
        <v>273020.42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106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107</v>
      </c>
      <c r="B26" s="76"/>
      <c r="C26" s="76"/>
      <c r="D26" s="87"/>
      <c r="E26" s="88">
        <f t="shared" ref="E26:BB26" si="20">SUM(E9:E25)</f>
        <v>4890083.42</v>
      </c>
      <c r="F26" s="89">
        <f t="shared" si="20"/>
        <v>4583794.5999999996</v>
      </c>
      <c r="G26" s="77">
        <f t="shared" si="20"/>
        <v>306288.82000000024</v>
      </c>
      <c r="H26" s="82">
        <f t="shared" si="20"/>
        <v>3534138.0500000003</v>
      </c>
      <c r="I26" s="80">
        <f t="shared" si="20"/>
        <v>3506022.49</v>
      </c>
      <c r="J26" s="78">
        <f t="shared" si="20"/>
        <v>28115.560000000252</v>
      </c>
      <c r="K26" s="82">
        <f t="shared" ref="K26:AB26" si="21">SUM(K9:K25)</f>
        <v>1013589.0499999999</v>
      </c>
      <c r="L26" s="80">
        <f t="shared" si="21"/>
        <v>998884.45</v>
      </c>
      <c r="M26" s="81">
        <f t="shared" si="21"/>
        <v>14704.600000000048</v>
      </c>
      <c r="N26" s="82">
        <f t="shared" si="21"/>
        <v>2495500</v>
      </c>
      <c r="O26" s="80">
        <f t="shared" si="21"/>
        <v>2482653.14</v>
      </c>
      <c r="P26" s="81">
        <f t="shared" si="21"/>
        <v>12846.860000000044</v>
      </c>
      <c r="Q26" s="82">
        <f t="shared" si="21"/>
        <v>0</v>
      </c>
      <c r="R26" s="80">
        <f t="shared" si="21"/>
        <v>0</v>
      </c>
      <c r="S26" s="81">
        <f t="shared" si="21"/>
        <v>0</v>
      </c>
      <c r="T26" s="82">
        <f t="shared" si="21"/>
        <v>2570.6</v>
      </c>
      <c r="U26" s="80">
        <f t="shared" si="21"/>
        <v>2570.6</v>
      </c>
      <c r="V26" s="81">
        <f t="shared" si="21"/>
        <v>0</v>
      </c>
      <c r="W26" s="82">
        <f t="shared" si="21"/>
        <v>22478.400000000001</v>
      </c>
      <c r="X26" s="80">
        <f t="shared" si="21"/>
        <v>21914.3</v>
      </c>
      <c r="Y26" s="81">
        <f t="shared" si="21"/>
        <v>564.10000000000036</v>
      </c>
      <c r="Z26" s="82">
        <f t="shared" si="21"/>
        <v>0</v>
      </c>
      <c r="AA26" s="80">
        <f t="shared" si="21"/>
        <v>0</v>
      </c>
      <c r="AB26" s="81">
        <f t="shared" si="21"/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8180</v>
      </c>
      <c r="AG26" s="80">
        <f t="shared" si="20"/>
        <v>3031</v>
      </c>
      <c r="AH26" s="81">
        <f t="shared" si="20"/>
        <v>5149</v>
      </c>
      <c r="AI26" s="79">
        <f t="shared" si="20"/>
        <v>1010721</v>
      </c>
      <c r="AJ26" s="80">
        <f t="shared" si="20"/>
        <v>1010720.4299999999</v>
      </c>
      <c r="AK26" s="81">
        <f t="shared" si="20"/>
        <v>0.57000000000698492</v>
      </c>
      <c r="AL26" s="82">
        <f t="shared" si="20"/>
        <v>31800</v>
      </c>
      <c r="AM26" s="80">
        <f t="shared" si="20"/>
        <v>31797</v>
      </c>
      <c r="AN26" s="81">
        <f t="shared" si="20"/>
        <v>3</v>
      </c>
      <c r="AO26" s="82">
        <f t="shared" si="20"/>
        <v>0</v>
      </c>
      <c r="AP26" s="80">
        <f t="shared" si="20"/>
        <v>0</v>
      </c>
      <c r="AQ26" s="81">
        <f t="shared" si="20"/>
        <v>0</v>
      </c>
      <c r="AR26" s="82">
        <f t="shared" si="20"/>
        <v>0</v>
      </c>
      <c r="AS26" s="80">
        <f t="shared" si="20"/>
        <v>0</v>
      </c>
      <c r="AT26" s="81">
        <f t="shared" si="20"/>
        <v>0</v>
      </c>
      <c r="AU26" s="82">
        <f t="shared" ref="AU26:AZ26" si="22">SUM(AU9:AU25)</f>
        <v>7573.5</v>
      </c>
      <c r="AV26" s="80">
        <f t="shared" si="22"/>
        <v>7573.23</v>
      </c>
      <c r="AW26" s="81">
        <f t="shared" si="22"/>
        <v>0.27000000000043656</v>
      </c>
      <c r="AX26" s="82">
        <f t="shared" si="22"/>
        <v>17670.87</v>
      </c>
      <c r="AY26" s="80">
        <f t="shared" si="22"/>
        <v>17670.87</v>
      </c>
      <c r="AZ26" s="81">
        <f t="shared" si="22"/>
        <v>0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280000</v>
      </c>
      <c r="BE26" s="84">
        <f>SUM(BE9:BE25)</f>
        <v>6979.58</v>
      </c>
      <c r="BF26" s="81">
        <f>SUM(BF9:BF24)</f>
        <v>273020.42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E0D4-0743-4853-A00A-0E9A3F93EF44}">
  <sheetPr codeName="Лист13"/>
  <dimension ref="A1:O119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0.8554687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Низкиничі!B4</f>
        <v>за 12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44107.64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Низкиничі!I11</f>
        <v>44107.64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2154.27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1551.23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1551.23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200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12.48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908.5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162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f>18.75+45</f>
        <v>63.75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v>204.5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7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5755.16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hidden="1" customHeight="1" x14ac:dyDescent="0.3">
      <c r="A20" s="9">
        <v>2210.4</v>
      </c>
      <c r="B20" s="125" t="s">
        <v>12</v>
      </c>
      <c r="C20" s="125"/>
      <c r="D20" s="10"/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2214.4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2214.4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f>530+485+36.4</f>
        <v>1051.4000000000001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378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f>260+525</f>
        <v>785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17</v>
      </c>
      <c r="C33" s="125"/>
      <c r="D33" s="10">
        <v>1639.58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customHeight="1" x14ac:dyDescent="0.3">
      <c r="A34" s="9">
        <v>2210.6999999999998</v>
      </c>
      <c r="B34" s="125" t="s">
        <v>18</v>
      </c>
      <c r="C34" s="125"/>
      <c r="D34" s="10">
        <v>7980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7980</v>
      </c>
      <c r="D35" s="14"/>
      <c r="E35" s="15">
        <f>D34-C35</f>
        <v>0</v>
      </c>
    </row>
    <row r="36" spans="1:15" collapsed="1" x14ac:dyDescent="0.3">
      <c r="A36" s="9"/>
      <c r="B36" s="17" t="s">
        <v>19</v>
      </c>
      <c r="C36" s="14">
        <v>1264</v>
      </c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/>
      <c r="B37" s="17" t="s">
        <v>20</v>
      </c>
      <c r="C37" s="14">
        <f>2015+4701</f>
        <v>6716</v>
      </c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21</v>
      </c>
      <c r="C40" s="123"/>
      <c r="D40" s="10">
        <v>1181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>
        <v>2210.9</v>
      </c>
      <c r="B41" s="125" t="s">
        <v>22</v>
      </c>
      <c r="C41" s="125"/>
      <c r="D41" s="10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23</v>
      </c>
      <c r="C47" s="125"/>
      <c r="D47" s="10">
        <v>21632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21632</v>
      </c>
      <c r="D48" s="14"/>
      <c r="E48" s="15">
        <f>D47-C48</f>
        <v>0</v>
      </c>
    </row>
    <row r="49" spans="1:15" collapsed="1" x14ac:dyDescent="0.3">
      <c r="A49" s="9">
        <v>902</v>
      </c>
      <c r="B49" s="17" t="s">
        <v>24</v>
      </c>
      <c r="C49" s="14">
        <v>530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/>
      <c r="B50" s="17" t="s">
        <v>25</v>
      </c>
      <c r="C50" s="14">
        <v>12250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x14ac:dyDescent="0.3">
      <c r="A51" s="9"/>
      <c r="B51" s="17" t="s">
        <v>26</v>
      </c>
      <c r="C51" s="14">
        <v>7000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27</v>
      </c>
      <c r="C52" s="14">
        <v>555.6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28</v>
      </c>
      <c r="C53" s="14">
        <v>1296.4000000000001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7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29</v>
      </c>
      <c r="C65" s="126"/>
      <c r="D65" s="4">
        <f>SUM(D67:D100)</f>
        <v>108973.05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Низкиничі!I13</f>
        <v>108973.04999999999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30</v>
      </c>
      <c r="C67" s="125"/>
      <c r="D67" s="10">
        <v>9024</v>
      </c>
    </row>
    <row r="68" spans="1:15" hidden="1" x14ac:dyDescent="0.3">
      <c r="A68" s="11">
        <v>2240.1999999999998</v>
      </c>
      <c r="B68" s="122" t="s">
        <v>31</v>
      </c>
      <c r="C68" s="123"/>
      <c r="D68" s="10"/>
    </row>
    <row r="69" spans="1:15" x14ac:dyDescent="0.3">
      <c r="A69" s="11">
        <v>2240.3000000000002</v>
      </c>
      <c r="B69" s="122" t="s">
        <v>32</v>
      </c>
      <c r="C69" s="123"/>
      <c r="D69" s="10">
        <v>1861.93</v>
      </c>
    </row>
    <row r="70" spans="1:15" hidden="1" outlineLevel="1" x14ac:dyDescent="0.3">
      <c r="A70" s="11"/>
      <c r="B70" s="12"/>
      <c r="C70" s="13">
        <f>SUM(C71:C77)</f>
        <v>1861.9299999999998</v>
      </c>
      <c r="D70" s="14"/>
      <c r="E70" s="15">
        <f>D69-C70</f>
        <v>0</v>
      </c>
    </row>
    <row r="71" spans="1:15" collapsed="1" x14ac:dyDescent="0.3">
      <c r="A71" s="11">
        <v>301</v>
      </c>
      <c r="B71" s="17" t="s">
        <v>33</v>
      </c>
      <c r="C71" s="14">
        <f>499.96+532.17+406.18+423.62</f>
        <v>1861.9299999999998</v>
      </c>
      <c r="D71" s="14"/>
    </row>
    <row r="72" spans="1:15" hidden="1" x14ac:dyDescent="0.3">
      <c r="A72" s="11"/>
      <c r="B72" s="17"/>
      <c r="C72" s="14"/>
      <c r="D72" s="14"/>
    </row>
    <row r="73" spans="1:15" hidden="1" x14ac:dyDescent="0.3">
      <c r="A73" s="11"/>
      <c r="B73" s="17"/>
      <c r="C73" s="14"/>
      <c r="D73" s="14"/>
    </row>
    <row r="74" spans="1:15" hidden="1" x14ac:dyDescent="0.3">
      <c r="A74" s="11"/>
      <c r="B74" s="17"/>
      <c r="C74" s="14"/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hidden="1" x14ac:dyDescent="0.3">
      <c r="A78" s="11">
        <v>2240.4</v>
      </c>
      <c r="B78" s="122" t="s">
        <v>34</v>
      </c>
      <c r="C78" s="123"/>
      <c r="D78" s="10"/>
    </row>
    <row r="79" spans="1:15" x14ac:dyDescent="0.3">
      <c r="A79" s="11">
        <v>2240.5</v>
      </c>
      <c r="B79" s="122" t="s">
        <v>35</v>
      </c>
      <c r="C79" s="123"/>
      <c r="D79" s="10">
        <v>2550</v>
      </c>
    </row>
    <row r="80" spans="1:15" hidden="1" outlineLevel="1" x14ac:dyDescent="0.3">
      <c r="A80" s="11"/>
      <c r="B80" s="12"/>
      <c r="C80" s="13">
        <f>SUM(C81:C88)</f>
        <v>2550</v>
      </c>
      <c r="D80" s="14"/>
      <c r="E80" s="15">
        <f>D79-C80</f>
        <v>0</v>
      </c>
    </row>
    <row r="81" spans="1:4" ht="17.25" customHeight="1" collapsed="1" x14ac:dyDescent="0.3">
      <c r="A81" s="11"/>
      <c r="B81" s="19" t="s">
        <v>36</v>
      </c>
      <c r="C81" s="14">
        <v>150</v>
      </c>
      <c r="D81" s="14"/>
    </row>
    <row r="82" spans="1:4" ht="17.25" customHeight="1" x14ac:dyDescent="0.3">
      <c r="A82" s="11"/>
      <c r="B82" s="19" t="s">
        <v>37</v>
      </c>
      <c r="C82" s="14">
        <v>2400</v>
      </c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38</v>
      </c>
      <c r="C89" s="123"/>
      <c r="D89" s="10"/>
    </row>
    <row r="90" spans="1:4" x14ac:dyDescent="0.3">
      <c r="A90" s="11">
        <v>2240.6999999999998</v>
      </c>
      <c r="B90" s="122" t="s">
        <v>39</v>
      </c>
      <c r="C90" s="123"/>
      <c r="D90" s="10">
        <v>230.86</v>
      </c>
    </row>
    <row r="91" spans="1:4" x14ac:dyDescent="0.3">
      <c r="A91" s="11">
        <v>2240.8000000000002</v>
      </c>
      <c r="B91" s="122" t="s">
        <v>40</v>
      </c>
      <c r="C91" s="123"/>
      <c r="D91" s="10">
        <v>518.95000000000005</v>
      </c>
    </row>
    <row r="92" spans="1:4" hidden="1" x14ac:dyDescent="0.3">
      <c r="A92" s="11">
        <v>2240.9</v>
      </c>
      <c r="B92" s="122" t="s">
        <v>41</v>
      </c>
      <c r="C92" s="123"/>
      <c r="D92" s="10"/>
    </row>
    <row r="93" spans="1:4" hidden="1" x14ac:dyDescent="0.3">
      <c r="A93" s="11">
        <v>2241.1</v>
      </c>
      <c r="B93" s="122" t="s">
        <v>42</v>
      </c>
      <c r="C93" s="123"/>
      <c r="D93" s="10"/>
    </row>
    <row r="94" spans="1:4" hidden="1" x14ac:dyDescent="0.3">
      <c r="A94" s="11">
        <v>2241.1999999999998</v>
      </c>
      <c r="B94" s="122" t="s">
        <v>43</v>
      </c>
      <c r="C94" s="123"/>
      <c r="D94" s="10"/>
    </row>
    <row r="95" spans="1:4" x14ac:dyDescent="0.3">
      <c r="A95" s="11">
        <v>2241.3000000000002</v>
      </c>
      <c r="B95" s="122" t="s">
        <v>44</v>
      </c>
      <c r="C95" s="123"/>
      <c r="D95" s="10">
        <v>250</v>
      </c>
    </row>
    <row r="96" spans="1:4" hidden="1" x14ac:dyDescent="0.3">
      <c r="A96" s="11">
        <v>2241.4</v>
      </c>
      <c r="B96" s="122" t="s">
        <v>45</v>
      </c>
      <c r="C96" s="123"/>
      <c r="D96" s="10"/>
    </row>
    <row r="97" spans="1:5" hidden="1" x14ac:dyDescent="0.3">
      <c r="A97" s="11">
        <v>2241.5</v>
      </c>
      <c r="B97" s="122" t="s">
        <v>46</v>
      </c>
      <c r="C97" s="123"/>
      <c r="D97" s="10"/>
    </row>
    <row r="98" spans="1:5" ht="38.25" hidden="1" customHeight="1" x14ac:dyDescent="0.3">
      <c r="A98" s="11">
        <v>2241.6</v>
      </c>
      <c r="B98" s="124" t="s">
        <v>47</v>
      </c>
      <c r="C98" s="123"/>
      <c r="D98" s="10"/>
    </row>
    <row r="99" spans="1:5" hidden="1" x14ac:dyDescent="0.3">
      <c r="A99" s="11">
        <v>2241.6999999999998</v>
      </c>
      <c r="B99" s="122" t="s">
        <v>48</v>
      </c>
      <c r="C99" s="123"/>
      <c r="D99" s="10"/>
    </row>
    <row r="100" spans="1:5" x14ac:dyDescent="0.3">
      <c r="A100" s="11">
        <v>2241.9</v>
      </c>
      <c r="B100" s="122" t="s">
        <v>49</v>
      </c>
      <c r="C100" s="123"/>
      <c r="D100" s="10">
        <v>94537.31</v>
      </c>
    </row>
    <row r="101" spans="1:5" hidden="1" outlineLevel="1" x14ac:dyDescent="0.3">
      <c r="A101" s="11"/>
      <c r="B101" s="12"/>
      <c r="C101" s="13">
        <f>SUM(C102:C117)</f>
        <v>94537.31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50</v>
      </c>
      <c r="C102" s="14">
        <f>236.36+236.36+236.36+236.36+236.36+236.36+236.36+236.36+236.36+236.36+236.36</f>
        <v>2599.9600000000009</v>
      </c>
      <c r="D102" s="14"/>
    </row>
    <row r="103" spans="1:5" ht="37.5" x14ac:dyDescent="0.3">
      <c r="A103" s="11">
        <v>903</v>
      </c>
      <c r="B103" s="24" t="s">
        <v>51</v>
      </c>
      <c r="C103" s="14">
        <f>539.44+560.46+398.78+560.46</f>
        <v>2059.1400000000003</v>
      </c>
      <c r="D103" s="14"/>
    </row>
    <row r="104" spans="1:5" x14ac:dyDescent="0.3">
      <c r="A104" s="11">
        <v>906</v>
      </c>
      <c r="B104" s="24" t="s">
        <v>52</v>
      </c>
      <c r="C104" s="14">
        <v>582.72</v>
      </c>
      <c r="D104" s="14"/>
    </row>
    <row r="105" spans="1:5" x14ac:dyDescent="0.3">
      <c r="A105" s="11"/>
      <c r="B105" s="19" t="s">
        <v>53</v>
      </c>
      <c r="C105" s="14">
        <v>1416.66</v>
      </c>
      <c r="D105" s="14"/>
    </row>
    <row r="106" spans="1:5" ht="37.5" x14ac:dyDescent="0.3">
      <c r="A106" s="11"/>
      <c r="B106" s="24" t="s">
        <v>54</v>
      </c>
      <c r="C106" s="14">
        <v>847.2</v>
      </c>
      <c r="D106" s="14"/>
    </row>
    <row r="107" spans="1:5" x14ac:dyDescent="0.3">
      <c r="A107" s="11"/>
      <c r="B107" s="24" t="s">
        <v>55</v>
      </c>
      <c r="C107" s="14">
        <v>150</v>
      </c>
      <c r="D107" s="14"/>
    </row>
    <row r="108" spans="1:5" x14ac:dyDescent="0.3">
      <c r="A108" s="11"/>
      <c r="B108" s="19" t="s">
        <v>56</v>
      </c>
      <c r="C108" s="14">
        <v>1620</v>
      </c>
      <c r="D108" s="14"/>
    </row>
    <row r="109" spans="1:5" x14ac:dyDescent="0.3">
      <c r="A109" s="11"/>
      <c r="B109" s="19" t="s">
        <v>57</v>
      </c>
      <c r="C109" s="14">
        <v>18913.55</v>
      </c>
      <c r="D109" s="14"/>
    </row>
    <row r="110" spans="1:5" x14ac:dyDescent="0.3">
      <c r="A110" s="11"/>
      <c r="B110" s="19" t="s">
        <v>58</v>
      </c>
      <c r="C110" s="14">
        <v>1666.66</v>
      </c>
      <c r="D110" s="14"/>
    </row>
    <row r="111" spans="1:5" x14ac:dyDescent="0.3">
      <c r="A111" s="11"/>
      <c r="B111" s="19" t="s">
        <v>59</v>
      </c>
      <c r="C111" s="14">
        <v>1889.7</v>
      </c>
      <c r="D111" s="14"/>
    </row>
    <row r="112" spans="1:5" x14ac:dyDescent="0.3">
      <c r="A112" s="11"/>
      <c r="B112" s="19" t="s">
        <v>60</v>
      </c>
      <c r="C112" s="14">
        <v>762</v>
      </c>
      <c r="D112" s="14"/>
    </row>
    <row r="113" spans="1:4" x14ac:dyDescent="0.3">
      <c r="A113" s="11"/>
      <c r="B113" s="19" t="s">
        <v>61</v>
      </c>
      <c r="C113" s="14">
        <v>1680</v>
      </c>
      <c r="D113" s="14"/>
    </row>
    <row r="114" spans="1:4" x14ac:dyDescent="0.3">
      <c r="A114" s="11"/>
      <c r="B114" s="19" t="s">
        <v>62</v>
      </c>
      <c r="C114" s="14">
        <v>40000</v>
      </c>
      <c r="D114" s="14"/>
    </row>
    <row r="115" spans="1:4" x14ac:dyDescent="0.3">
      <c r="A115" s="11"/>
      <c r="B115" s="19" t="s">
        <v>63</v>
      </c>
      <c r="C115" s="14">
        <v>11409</v>
      </c>
      <c r="D115" s="14"/>
    </row>
    <row r="116" spans="1:4" x14ac:dyDescent="0.3">
      <c r="A116" s="11"/>
      <c r="B116" s="19" t="s">
        <v>64</v>
      </c>
      <c r="C116" s="14">
        <v>8358</v>
      </c>
      <c r="D116" s="14"/>
    </row>
    <row r="117" spans="1:4" x14ac:dyDescent="0.3">
      <c r="A117" s="11"/>
      <c r="B117" s="24" t="s">
        <v>65</v>
      </c>
      <c r="C117" s="14">
        <v>582.72</v>
      </c>
      <c r="D117" s="14"/>
    </row>
    <row r="118" spans="1:4" hidden="1" x14ac:dyDescent="0.3">
      <c r="D118" s="2" t="b">
        <f>D65=D66</f>
        <v>1</v>
      </c>
    </row>
    <row r="119" spans="1:4" x14ac:dyDescent="0.3">
      <c r="B119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2022-02-10T14:33:58Z</dcterms:created>
  <dcterms:modified xsi:type="dcterms:W3CDTF">2022-02-10T14:36:32Z</dcterms:modified>
</cp:coreProperties>
</file>