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B5A872FD-FE52-4FED-8D4C-C52412E45B62}" xr6:coauthVersionLast="36" xr6:coauthVersionMax="36" xr10:uidLastSave="{00000000-0000-0000-0000-000000000000}"/>
  <bookViews>
    <workbookView xWindow="0" yWindow="0" windowWidth="28800" windowHeight="12225" xr2:uid="{D147285D-0B1A-43C6-BEFD-122D9A668E45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H23" i="3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W20" i="3"/>
  <c r="W26" i="3" s="1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F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J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F11" i="3"/>
  <c r="BF10" i="3"/>
  <c r="BC10" i="3"/>
  <c r="AZ10" i="3"/>
  <c r="AW10" i="3"/>
  <c r="AT10" i="3"/>
  <c r="AQ10" i="3"/>
  <c r="AN10" i="3"/>
  <c r="AK10" i="3"/>
  <c r="AH10" i="3"/>
  <c r="AC10" i="3"/>
  <c r="H10" i="3" s="1"/>
  <c r="AB10" i="3"/>
  <c r="Z10" i="3"/>
  <c r="Y10" i="3"/>
  <c r="V10" i="3"/>
  <c r="S10" i="3"/>
  <c r="P10" i="3"/>
  <c r="M10" i="3"/>
  <c r="I10" i="3"/>
  <c r="F10" i="3" s="1"/>
  <c r="BF9" i="3"/>
  <c r="BC9" i="3"/>
  <c r="AZ9" i="3"/>
  <c r="AW9" i="3"/>
  <c r="AT9" i="3"/>
  <c r="AQ9" i="3"/>
  <c r="AN9" i="3"/>
  <c r="AK9" i="3"/>
  <c r="AH9" i="3"/>
  <c r="AC9" i="3"/>
  <c r="AB9" i="3"/>
  <c r="Z9" i="3"/>
  <c r="Z26" i="3" s="1"/>
  <c r="Y9" i="3"/>
  <c r="V9" i="3"/>
  <c r="S9" i="3"/>
  <c r="P9" i="3"/>
  <c r="M9" i="3"/>
  <c r="I9" i="3"/>
  <c r="F9" i="3"/>
  <c r="C116" i="2"/>
  <c r="C114" i="2"/>
  <c r="C111" i="2"/>
  <c r="C109" i="2" s="1"/>
  <c r="E109" i="2" s="1"/>
  <c r="C110" i="2"/>
  <c r="E88" i="2"/>
  <c r="C88" i="2"/>
  <c r="C79" i="2"/>
  <c r="C78" i="2"/>
  <c r="E78" i="2" s="1"/>
  <c r="E74" i="2"/>
  <c r="D73" i="2"/>
  <c r="D120" i="2" s="1"/>
  <c r="C51" i="2"/>
  <c r="E51" i="2" s="1"/>
  <c r="C45" i="2"/>
  <c r="E45" i="2" s="1"/>
  <c r="C40" i="2"/>
  <c r="C37" i="2"/>
  <c r="E37" i="2" s="1"/>
  <c r="C28" i="2"/>
  <c r="C27" i="2"/>
  <c r="C24" i="2"/>
  <c r="C23" i="2"/>
  <c r="C22" i="2" s="1"/>
  <c r="E22" i="2" s="1"/>
  <c r="C14" i="2"/>
  <c r="C8" i="2"/>
  <c r="E8" i="2" s="1"/>
  <c r="E5" i="2"/>
  <c r="D4" i="2"/>
  <c r="D70" i="2" s="1"/>
  <c r="J24" i="3" l="1"/>
  <c r="E17" i="3"/>
  <c r="S26" i="3"/>
  <c r="AB26" i="3"/>
  <c r="AZ26" i="3"/>
  <c r="J16" i="3"/>
  <c r="F15" i="3"/>
  <c r="G15" i="3" s="1"/>
  <c r="J19" i="3"/>
  <c r="E19" i="3"/>
  <c r="G19" i="3" s="1"/>
  <c r="F12" i="3"/>
  <c r="J15" i="3"/>
  <c r="G17" i="3"/>
  <c r="E21" i="3"/>
  <c r="AN23" i="3"/>
  <c r="AN26" i="3" s="1"/>
  <c r="P26" i="3"/>
  <c r="AK26" i="3"/>
  <c r="AW26" i="3"/>
  <c r="J11" i="3"/>
  <c r="E11" i="3"/>
  <c r="G11" i="3" s="1"/>
  <c r="J13" i="3"/>
  <c r="E13" i="3"/>
  <c r="G13" i="3" s="1"/>
  <c r="J20" i="3"/>
  <c r="J21" i="3"/>
  <c r="G24" i="3"/>
  <c r="AL26" i="3"/>
  <c r="I26" i="3"/>
  <c r="V26" i="3"/>
  <c r="AC26" i="3"/>
  <c r="AQ26" i="3"/>
  <c r="BC26" i="3"/>
  <c r="M26" i="3"/>
  <c r="Y26" i="3"/>
  <c r="AH26" i="3"/>
  <c r="AT26" i="3"/>
  <c r="BF26" i="3"/>
  <c r="J14" i="3"/>
  <c r="J22" i="3"/>
  <c r="J23" i="3"/>
  <c r="E10" i="3"/>
  <c r="G10" i="3" s="1"/>
  <c r="J10" i="3"/>
  <c r="AE9" i="3"/>
  <c r="AE10" i="3"/>
  <c r="E12" i="3"/>
  <c r="G12" i="3" s="1"/>
  <c r="E14" i="3"/>
  <c r="G14" i="3" s="1"/>
  <c r="E16" i="3"/>
  <c r="G16" i="3" s="1"/>
  <c r="E18" i="3"/>
  <c r="G18" i="3" s="1"/>
  <c r="E20" i="3"/>
  <c r="G20" i="3" s="1"/>
  <c r="F21" i="3"/>
  <c r="G21" i="3" s="1"/>
  <c r="F23" i="3"/>
  <c r="G23" i="3" s="1"/>
  <c r="E25" i="3"/>
  <c r="G25" i="3" s="1"/>
  <c r="H9" i="3"/>
  <c r="E22" i="3"/>
  <c r="G22" i="3" s="1"/>
  <c r="F26" i="3" l="1"/>
  <c r="E9" i="3"/>
  <c r="H26" i="3"/>
  <c r="J9" i="3"/>
  <c r="J26" i="3" s="1"/>
  <c r="AE26" i="3"/>
  <c r="E26" i="3" l="1"/>
  <c r="G9" i="3"/>
  <c r="G26" i="3" s="1"/>
</calcChain>
</file>

<file path=xl/sharedStrings.xml><?xml version="1.0" encoding="utf-8"?>
<sst xmlns="http://schemas.openxmlformats.org/spreadsheetml/2006/main" count="175" uniqueCount="122">
  <si>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</si>
  <si>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</si>
  <si>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</si>
  <si>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</si>
  <si>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</si>
  <si>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</si>
  <si>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</si>
  <si>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</si>
  <si>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</si>
  <si>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</si>
  <si>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08,10.2021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</si>
  <si>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</si>
  <si>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</si>
  <si>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</si>
  <si>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</si>
  <si>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госп.тов. / 03,04,05,06,07,10,11.2021</t>
  </si>
  <si>
    <t>буд.мат / 03,07,11.2021</t>
  </si>
  <si>
    <t>шпалери, клей / 03.2021</t>
  </si>
  <si>
    <t>двері міжкімнатні / 04.2021</t>
  </si>
  <si>
    <t>фарба емаль / 07,11.2021</t>
  </si>
  <si>
    <t>електротовари / 07,12.2021</t>
  </si>
  <si>
    <t>мастика / 11.2021</t>
  </si>
  <si>
    <t xml:space="preserve">Миючі засоби    </t>
  </si>
  <si>
    <t>Меблі</t>
  </si>
  <si>
    <t xml:space="preserve"> шафи для одягу / 06.2021</t>
  </si>
  <si>
    <t>меблі / 11.2021</t>
  </si>
  <si>
    <t>меблі ( НУШ МБ ) / 11.2021</t>
  </si>
  <si>
    <t>Бензин</t>
  </si>
  <si>
    <t>Запчастини</t>
  </si>
  <si>
    <t>Ін.матеріали</t>
  </si>
  <si>
    <t xml:space="preserve"> штамп 2 шт / 03.2021</t>
  </si>
  <si>
    <t>печатка / 03.2021</t>
  </si>
  <si>
    <t>полки для квітів / 03.2021</t>
  </si>
  <si>
    <t>сітка волейбольна / 03.2021</t>
  </si>
  <si>
    <t>жалюзі / 03.2021</t>
  </si>
  <si>
    <t>доводчик на двері / 03.2021</t>
  </si>
  <si>
    <t>світильники 6 шт / 03.2021</t>
  </si>
  <si>
    <t>лещата слюсарні 2 шт. / 03.2021</t>
  </si>
  <si>
    <t>глобус фізичний / 04.2021</t>
  </si>
  <si>
    <t>дошка для крейди / 04.2021</t>
  </si>
  <si>
    <t>павербанк подарунки / 07.2021</t>
  </si>
  <si>
    <t>мячі волейбольні / 09.2021</t>
  </si>
  <si>
    <t>спорт інвентар / 12. 2021</t>
  </si>
  <si>
    <t>ін.матеріали НУШ МБ / 12.2021</t>
  </si>
  <si>
    <t>БФП НУШ СБ / 12.2021</t>
  </si>
  <si>
    <t>дидактика НУШ МБ /12.2021</t>
  </si>
  <si>
    <t>дидактика НУШ СБ /12.2021</t>
  </si>
  <si>
    <t>розв. ігри та мат. Особл. потреби залишок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</si>
  <si>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</si>
  <si>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</si>
  <si>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</si>
  <si>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</si>
  <si>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</si>
  <si>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</si>
  <si>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07.06.2021 / 07.2021</t>
  </si>
  <si>
    <t>послуги перевізгника концнрт м. Луцьк / 10.2021</t>
  </si>
  <si>
    <t>Оренда приміщень</t>
  </si>
  <si>
    <t>Поточний ремонт</t>
  </si>
  <si>
    <t>встановлення натяжної стелі / 03.2021</t>
  </si>
  <si>
    <t>поточний ремонт внутр. буд. системи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</si>
  <si>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</si>
  <si>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</si>
  <si>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</si>
  <si>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</si>
  <si>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</si>
  <si>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</si>
  <si>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</si>
  <si>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</si>
  <si>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</si>
  <si>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</si>
  <si>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</si>
  <si>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</si>
  <si>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02,03,04,05,06,07,09,10,11,12. 2021</t>
  </si>
  <si>
    <t>дослідж. змивів та проб питн. води / 03,06,08,12.2021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</si>
  <si>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</si>
  <si>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</si>
  <si>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04,07,10,12.2021</t>
  </si>
  <si>
    <t>навчання з тероиторіальної оборони / 10.2021</t>
  </si>
  <si>
    <t>модернізація інженерн. вводу теплопост. /12.2021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</si>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</sst>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4" fontId="2" fillId="5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06A1943E-763F-4C39-A61B-FE5CA3F42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6BBC-8CD5-4956-9702-DF32870629DB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D1" sqref="BD1:BF1048576"/>
    </sheetView>
  </sheetViews>
  <sheetFormatPr defaultRowHeight="15.75" x14ac:dyDescent="0.25"/>
  <cols>
    <col min="1" max="1" width="13.5703125" style="91" customWidth="1"/>
    <col min="2" max="2" width="10.140625" style="93" customWidth="1"/>
    <col min="3" max="3" width="16" style="92" customWidth="1"/>
    <col min="4" max="4" width="22.85546875" style="59" customWidth="1"/>
    <col min="5" max="5" width="24.7109375" style="59" customWidth="1"/>
    <col min="6" max="6" width="23.7109375" style="92" customWidth="1"/>
    <col min="7" max="7" width="22.28515625" style="92" customWidth="1"/>
    <col min="8" max="8" width="25.28515625" style="92" customWidth="1"/>
    <col min="9" max="9" width="23" style="92" customWidth="1"/>
    <col min="10" max="10" width="21.5703125" style="92" customWidth="1"/>
    <col min="11" max="11" width="21.5703125" style="59" customWidth="1"/>
    <col min="12" max="13" width="21.140625" style="92" customWidth="1"/>
    <col min="14" max="14" width="21.5703125" style="59" customWidth="1"/>
    <col min="15" max="16" width="21.140625" style="92" customWidth="1"/>
    <col min="17" max="17" width="21.5703125" style="59" customWidth="1"/>
    <col min="18" max="19" width="21.140625" style="92" customWidth="1"/>
    <col min="20" max="20" width="21.5703125" style="59" customWidth="1"/>
    <col min="21" max="22" width="21.140625" style="92" customWidth="1"/>
    <col min="23" max="23" width="21.5703125" style="59" customWidth="1"/>
    <col min="24" max="25" width="21.140625" style="92" customWidth="1"/>
    <col min="26" max="26" width="21.5703125" style="59" customWidth="1"/>
    <col min="27" max="28" width="21.140625" style="92" customWidth="1"/>
    <col min="29" max="29" width="21.5703125" style="59" customWidth="1"/>
    <col min="30" max="31" width="21.140625" style="92" customWidth="1"/>
    <col min="32" max="32" width="18.140625" style="59" customWidth="1"/>
    <col min="33" max="34" width="17.85546875" style="92" customWidth="1"/>
    <col min="35" max="35" width="20.5703125" style="92" customWidth="1"/>
    <col min="36" max="37" width="22.7109375" style="92" customWidth="1"/>
    <col min="38" max="38" width="21.140625" style="59" customWidth="1"/>
    <col min="39" max="40" width="20.85546875" style="92" customWidth="1"/>
    <col min="41" max="41" width="21.5703125" style="59" hidden="1" customWidth="1"/>
    <col min="42" max="43" width="21.140625" style="92" hidden="1" customWidth="1"/>
    <col min="44" max="44" width="21.5703125" style="59" hidden="1" customWidth="1"/>
    <col min="45" max="46" width="21.140625" style="92" hidden="1" customWidth="1"/>
    <col min="47" max="47" width="21.5703125" style="59" customWidth="1"/>
    <col min="48" max="49" width="21.140625" style="92" customWidth="1"/>
    <col min="50" max="50" width="21.5703125" style="59" customWidth="1"/>
    <col min="51" max="52" width="21.140625" style="92" customWidth="1"/>
    <col min="53" max="53" width="22" style="59" customWidth="1"/>
    <col min="54" max="54" width="20" style="92" customWidth="1"/>
    <col min="55" max="55" width="18.28515625" style="92" customWidth="1"/>
    <col min="56" max="56" width="22" style="59" hidden="1" customWidth="1"/>
    <col min="57" max="57" width="20" style="92" hidden="1" customWidth="1"/>
    <col min="58" max="58" width="18.28515625" style="92" hidden="1" customWidth="1"/>
    <col min="59" max="60" width="18.140625" style="92" customWidth="1"/>
    <col min="61" max="61" width="14.28515625" style="59" customWidth="1"/>
    <col min="62" max="64" width="18.140625" style="92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1" t="s">
        <v>79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1" t="s">
        <v>80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2" t="s">
        <v>81</v>
      </c>
      <c r="B6" s="114" t="s">
        <v>82</v>
      </c>
      <c r="C6" s="116" t="s">
        <v>83</v>
      </c>
      <c r="D6" s="117"/>
      <c r="E6" s="120" t="s">
        <v>84</v>
      </c>
      <c r="F6" s="121"/>
      <c r="G6" s="122"/>
      <c r="H6" s="120" t="s">
        <v>85</v>
      </c>
      <c r="I6" s="121"/>
      <c r="J6" s="122"/>
      <c r="K6" s="108" t="s">
        <v>86</v>
      </c>
      <c r="L6" s="109"/>
      <c r="M6" s="110"/>
      <c r="N6" s="108" t="s">
        <v>87</v>
      </c>
      <c r="O6" s="109"/>
      <c r="P6" s="110"/>
      <c r="Q6" s="108" t="s">
        <v>88</v>
      </c>
      <c r="R6" s="109"/>
      <c r="S6" s="110"/>
      <c r="T6" s="108" t="s">
        <v>89</v>
      </c>
      <c r="U6" s="109"/>
      <c r="V6" s="110"/>
      <c r="W6" s="108" t="s">
        <v>90</v>
      </c>
      <c r="X6" s="109"/>
      <c r="Y6" s="110"/>
      <c r="Z6" s="108" t="s">
        <v>91</v>
      </c>
      <c r="AA6" s="109"/>
      <c r="AB6" s="110"/>
      <c r="AC6" s="108" t="s">
        <v>92</v>
      </c>
      <c r="AD6" s="109"/>
      <c r="AE6" s="110"/>
      <c r="AF6" s="108" t="s">
        <v>93</v>
      </c>
      <c r="AG6" s="109"/>
      <c r="AH6" s="110"/>
      <c r="AI6" s="109" t="s">
        <v>94</v>
      </c>
      <c r="AJ6" s="109"/>
      <c r="AK6" s="110"/>
      <c r="AL6" s="108" t="s">
        <v>95</v>
      </c>
      <c r="AM6" s="109"/>
      <c r="AN6" s="110"/>
      <c r="AO6" s="108" t="s">
        <v>96</v>
      </c>
      <c r="AP6" s="109"/>
      <c r="AQ6" s="110"/>
      <c r="AR6" s="108" t="s">
        <v>97</v>
      </c>
      <c r="AS6" s="109"/>
      <c r="AT6" s="110"/>
      <c r="AU6" s="108" t="s">
        <v>98</v>
      </c>
      <c r="AV6" s="109"/>
      <c r="AW6" s="110"/>
      <c r="AX6" s="108" t="s">
        <v>99</v>
      </c>
      <c r="AY6" s="109"/>
      <c r="AZ6" s="110"/>
      <c r="BA6" s="103" t="s">
        <v>100</v>
      </c>
      <c r="BB6" s="104"/>
      <c r="BC6" s="105"/>
      <c r="BD6" s="103" t="s">
        <v>101</v>
      </c>
      <c r="BE6" s="104"/>
      <c r="BF6" s="105"/>
    </row>
    <row r="7" spans="1:65" s="30" customFormat="1" ht="49.5" customHeight="1" thickBot="1" x14ac:dyDescent="0.3">
      <c r="A7" s="113"/>
      <c r="B7" s="115"/>
      <c r="C7" s="118"/>
      <c r="D7" s="119"/>
      <c r="E7" s="33" t="s">
        <v>102</v>
      </c>
      <c r="F7" s="34" t="s">
        <v>103</v>
      </c>
      <c r="G7" s="35" t="s">
        <v>104</v>
      </c>
      <c r="H7" s="33" t="s">
        <v>102</v>
      </c>
      <c r="I7" s="34" t="s">
        <v>103</v>
      </c>
      <c r="J7" s="35" t="s">
        <v>104</v>
      </c>
      <c r="K7" s="36" t="s">
        <v>102</v>
      </c>
      <c r="L7" s="37" t="s">
        <v>103</v>
      </c>
      <c r="M7" s="38" t="s">
        <v>104</v>
      </c>
      <c r="N7" s="36" t="s">
        <v>102</v>
      </c>
      <c r="O7" s="37" t="s">
        <v>103</v>
      </c>
      <c r="P7" s="38" t="s">
        <v>104</v>
      </c>
      <c r="Q7" s="36" t="s">
        <v>102</v>
      </c>
      <c r="R7" s="37" t="s">
        <v>103</v>
      </c>
      <c r="S7" s="38" t="s">
        <v>104</v>
      </c>
      <c r="T7" s="36" t="s">
        <v>102</v>
      </c>
      <c r="U7" s="37" t="s">
        <v>103</v>
      </c>
      <c r="V7" s="38" t="s">
        <v>104</v>
      </c>
      <c r="W7" s="36" t="s">
        <v>102</v>
      </c>
      <c r="X7" s="37" t="s">
        <v>103</v>
      </c>
      <c r="Y7" s="38" t="s">
        <v>104</v>
      </c>
      <c r="Z7" s="36" t="s">
        <v>102</v>
      </c>
      <c r="AA7" s="37" t="s">
        <v>103</v>
      </c>
      <c r="AB7" s="38" t="s">
        <v>104</v>
      </c>
      <c r="AC7" s="36" t="s">
        <v>102</v>
      </c>
      <c r="AD7" s="37" t="s">
        <v>103</v>
      </c>
      <c r="AE7" s="38" t="s">
        <v>104</v>
      </c>
      <c r="AF7" s="36" t="s">
        <v>102</v>
      </c>
      <c r="AG7" s="37" t="s">
        <v>103</v>
      </c>
      <c r="AH7" s="38" t="s">
        <v>104</v>
      </c>
      <c r="AI7" s="36" t="s">
        <v>102</v>
      </c>
      <c r="AJ7" s="37" t="s">
        <v>103</v>
      </c>
      <c r="AK7" s="38" t="s">
        <v>104</v>
      </c>
      <c r="AL7" s="36" t="s">
        <v>102</v>
      </c>
      <c r="AM7" s="37" t="s">
        <v>103</v>
      </c>
      <c r="AN7" s="38" t="s">
        <v>104</v>
      </c>
      <c r="AO7" s="36" t="s">
        <v>102</v>
      </c>
      <c r="AP7" s="37" t="s">
        <v>103</v>
      </c>
      <c r="AQ7" s="38" t="s">
        <v>104</v>
      </c>
      <c r="AR7" s="36" t="s">
        <v>102</v>
      </c>
      <c r="AS7" s="37" t="s">
        <v>103</v>
      </c>
      <c r="AT7" s="38" t="s">
        <v>104</v>
      </c>
      <c r="AU7" s="36" t="s">
        <v>102</v>
      </c>
      <c r="AV7" s="37" t="s">
        <v>103</v>
      </c>
      <c r="AW7" s="38" t="s">
        <v>104</v>
      </c>
      <c r="AX7" s="36" t="s">
        <v>102</v>
      </c>
      <c r="AY7" s="37" t="s">
        <v>103</v>
      </c>
      <c r="AZ7" s="38" t="s">
        <v>104</v>
      </c>
      <c r="BA7" s="36" t="s">
        <v>102</v>
      </c>
      <c r="BB7" s="37" t="s">
        <v>103</v>
      </c>
      <c r="BC7" s="38" t="s">
        <v>104</v>
      </c>
      <c r="BD7" s="36" t="s">
        <v>102</v>
      </c>
      <c r="BE7" s="37" t="s">
        <v>103</v>
      </c>
      <c r="BF7" s="38" t="s">
        <v>104</v>
      </c>
    </row>
    <row r="8" spans="1:65" s="50" customFormat="1" ht="16.5" thickBot="1" x14ac:dyDescent="0.25">
      <c r="A8" s="39">
        <v>1</v>
      </c>
      <c r="B8" s="40">
        <v>2</v>
      </c>
      <c r="C8" s="106">
        <v>3</v>
      </c>
      <c r="D8" s="107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8" t="s">
        <v>121</v>
      </c>
      <c r="B9" s="85">
        <v>2111</v>
      </c>
      <c r="C9" s="101" t="s">
        <v>105</v>
      </c>
      <c r="D9" s="102"/>
      <c r="E9" s="51">
        <f>H9+AF9+AI9+AL9+AO9+AR9+AU9+AX9+BA9+BD9</f>
        <v>12323649.529999999</v>
      </c>
      <c r="F9" s="52">
        <f>I9+AG9+AJ9+AM9+AP9+AS9+AV9+AY9+BB9+BE9</f>
        <v>12301535.949999997</v>
      </c>
      <c r="G9" s="86">
        <f>E9-F9</f>
        <v>22113.580000001937</v>
      </c>
      <c r="H9" s="53">
        <f>K9+N9+Q9+T9+W9+Z9+AC9</f>
        <v>12311309.529999999</v>
      </c>
      <c r="I9" s="54">
        <f>L9+O9+R9+U9+X9+AA9+AD9</f>
        <v>12289200.939999998</v>
      </c>
      <c r="J9" s="55">
        <f>H9-I9</f>
        <v>22108.590000001714</v>
      </c>
      <c r="K9" s="56">
        <v>1993533</v>
      </c>
      <c r="L9" s="57">
        <v>1993532.68</v>
      </c>
      <c r="M9" s="58">
        <f>K9-L9</f>
        <v>0.32000000006519258</v>
      </c>
      <c r="N9" s="56">
        <v>10215000</v>
      </c>
      <c r="O9" s="57">
        <v>10194537.369999999</v>
      </c>
      <c r="P9" s="58">
        <f>N9-O9</f>
        <v>20462.63000000082</v>
      </c>
      <c r="Q9" s="56">
        <v>40639.189999999995</v>
      </c>
      <c r="R9" s="57">
        <v>40639.189999999995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f>13625+16000</f>
        <v>29625</v>
      </c>
      <c r="AA9" s="57">
        <v>27979.360000000001</v>
      </c>
      <c r="AB9" s="58">
        <f>Z9-AA9</f>
        <v>1645.6399999999994</v>
      </c>
      <c r="AC9" s="56">
        <f>38300-3520-2267.66</f>
        <v>32512.34</v>
      </c>
      <c r="AD9" s="57">
        <v>32512.34</v>
      </c>
      <c r="AE9" s="58">
        <f>AC9-AD9</f>
        <v>0</v>
      </c>
      <c r="AF9" s="56">
        <v>12340</v>
      </c>
      <c r="AG9" s="57">
        <v>12335.01</v>
      </c>
      <c r="AH9" s="58">
        <f>AF9-AG9</f>
        <v>4.9899999999997817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9"/>
      <c r="B10" s="60">
        <v>2120</v>
      </c>
      <c r="C10" s="94" t="s">
        <v>106</v>
      </c>
      <c r="D10" s="95"/>
      <c r="E10" s="61">
        <f t="shared" ref="E10:F25" si="0">H10+AF10+AI10+AL10+AO10+AR10+AU10+AX10+BA10+BD10</f>
        <v>2623051.7400000002</v>
      </c>
      <c r="F10" s="62">
        <f t="shared" si="0"/>
        <v>2618953.2400000007</v>
      </c>
      <c r="G10" s="86">
        <f>E10-F10</f>
        <v>4098.4999999995343</v>
      </c>
      <c r="H10" s="63">
        <f t="shared" ref="H10:I25" si="1">K10+N10+Q10+T10+W10+Z10+AC10</f>
        <v>2620336.7400000002</v>
      </c>
      <c r="I10" s="64">
        <f t="shared" si="1"/>
        <v>2616239.5200000005</v>
      </c>
      <c r="J10" s="55">
        <f>H10-I10</f>
        <v>4097.2199999997392</v>
      </c>
      <c r="K10" s="65">
        <v>413540</v>
      </c>
      <c r="L10" s="66">
        <v>409612.1</v>
      </c>
      <c r="M10" s="58">
        <f>K10-L10</f>
        <v>3927.9000000000233</v>
      </c>
      <c r="N10" s="65">
        <v>2184400</v>
      </c>
      <c r="O10" s="66">
        <v>2184230.85</v>
      </c>
      <c r="P10" s="58">
        <f>N10-O10</f>
        <v>169.14999999990687</v>
      </c>
      <c r="Q10" s="65">
        <v>8872.0400000000009</v>
      </c>
      <c r="R10" s="66">
        <v>8872.0400000000009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f>3000+3155</f>
        <v>6155</v>
      </c>
      <c r="AA10" s="66">
        <v>6154.83</v>
      </c>
      <c r="AB10" s="58">
        <f>Z10-AA10</f>
        <v>0.17000000000007276</v>
      </c>
      <c r="AC10" s="65">
        <f>8425-625-430.3</f>
        <v>7369.7</v>
      </c>
      <c r="AD10" s="66">
        <v>7369.6999999999989</v>
      </c>
      <c r="AE10" s="58">
        <f>AC10-AD10</f>
        <v>0</v>
      </c>
      <c r="AF10" s="65">
        <v>2715</v>
      </c>
      <c r="AG10" s="66">
        <v>2713.7200000000003</v>
      </c>
      <c r="AH10" s="58">
        <f>AF10-AG10</f>
        <v>1.2799999999997453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9"/>
      <c r="B11" s="60">
        <v>2210</v>
      </c>
      <c r="C11" s="94" t="s">
        <v>2</v>
      </c>
      <c r="D11" s="95"/>
      <c r="E11" s="61">
        <f t="shared" si="0"/>
        <v>352231</v>
      </c>
      <c r="F11" s="62">
        <f t="shared" si="0"/>
        <v>352225.75</v>
      </c>
      <c r="G11" s="86">
        <f t="shared" ref="G11:G25" si="2">E11-F11</f>
        <v>5.25</v>
      </c>
      <c r="H11" s="63">
        <f t="shared" si="1"/>
        <v>318471</v>
      </c>
      <c r="I11" s="64">
        <f t="shared" si="1"/>
        <v>318470.52999999997</v>
      </c>
      <c r="J11" s="55">
        <f t="shared" ref="J11:J25" si="3">H11-I11</f>
        <v>0.47000000003026798</v>
      </c>
      <c r="K11" s="65">
        <v>195994</v>
      </c>
      <c r="L11" s="66">
        <v>195993.52999999997</v>
      </c>
      <c r="M11" s="58">
        <f t="shared" ref="M11:M25" si="4">K11-L11</f>
        <v>0.47000000003026798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v>36210.9</v>
      </c>
      <c r="U11" s="66">
        <v>36210.9</v>
      </c>
      <c r="V11" s="58">
        <f t="shared" ref="V11:V25" si="7">T11-U11</f>
        <v>0</v>
      </c>
      <c r="W11" s="65">
        <v>84489.1</v>
      </c>
      <c r="X11" s="66">
        <v>84489.1</v>
      </c>
      <c r="Y11" s="58">
        <f t="shared" ref="Y11:Y25" si="8">W11-X11</f>
        <v>0</v>
      </c>
      <c r="Z11" s="65">
        <v>1777</v>
      </c>
      <c r="AA11" s="66">
        <v>1777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12380</v>
      </c>
      <c r="AG11" s="66">
        <v>12377.5</v>
      </c>
      <c r="AH11" s="58">
        <f t="shared" ref="AH11:AH25" si="11">AF11-AG11</f>
        <v>2.5</v>
      </c>
      <c r="AI11" s="65">
        <v>21380</v>
      </c>
      <c r="AJ11" s="66">
        <v>21377.72</v>
      </c>
      <c r="AK11" s="58">
        <f t="shared" ref="AK11:AK25" si="12">AI11-AJ11</f>
        <v>2.2799999999988358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9"/>
      <c r="B12" s="60">
        <v>2230</v>
      </c>
      <c r="C12" s="94" t="s">
        <v>107</v>
      </c>
      <c r="D12" s="95"/>
      <c r="E12" s="61">
        <f t="shared" si="0"/>
        <v>373855</v>
      </c>
      <c r="F12" s="62">
        <f t="shared" si="0"/>
        <v>345826</v>
      </c>
      <c r="G12" s="86">
        <f t="shared" si="2"/>
        <v>28029</v>
      </c>
      <c r="H12" s="63">
        <f t="shared" si="1"/>
        <v>358275</v>
      </c>
      <c r="I12" s="64">
        <f t="shared" si="1"/>
        <v>345826</v>
      </c>
      <c r="J12" s="55">
        <f t="shared" si="3"/>
        <v>12449</v>
      </c>
      <c r="K12" s="65">
        <v>358275</v>
      </c>
      <c r="L12" s="66">
        <v>345826</v>
      </c>
      <c r="M12" s="58">
        <f t="shared" si="4"/>
        <v>12449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15580</v>
      </c>
      <c r="AG12" s="66"/>
      <c r="AH12" s="58">
        <f t="shared" si="11"/>
        <v>15580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9"/>
      <c r="B13" s="60">
        <v>2240</v>
      </c>
      <c r="C13" s="94" t="s">
        <v>48</v>
      </c>
      <c r="D13" s="95"/>
      <c r="E13" s="61">
        <f t="shared" si="0"/>
        <v>127470</v>
      </c>
      <c r="F13" s="62">
        <f t="shared" si="0"/>
        <v>125865.16</v>
      </c>
      <c r="G13" s="86">
        <f t="shared" si="2"/>
        <v>1604.8399999999965</v>
      </c>
      <c r="H13" s="63">
        <f t="shared" si="1"/>
        <v>125870</v>
      </c>
      <c r="I13" s="64">
        <f t="shared" si="1"/>
        <v>125865.16</v>
      </c>
      <c r="J13" s="55">
        <f t="shared" si="3"/>
        <v>4.8399999999965075</v>
      </c>
      <c r="K13" s="65">
        <v>125870</v>
      </c>
      <c r="L13" s="66">
        <v>125865.16</v>
      </c>
      <c r="M13" s="58">
        <f t="shared" si="4"/>
        <v>4.8399999999965075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1600</v>
      </c>
      <c r="AG13" s="66">
        <v>0</v>
      </c>
      <c r="AH13" s="58">
        <f t="shared" si="11"/>
        <v>1600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9"/>
      <c r="B14" s="60">
        <v>2250</v>
      </c>
      <c r="C14" s="94" t="s">
        <v>108</v>
      </c>
      <c r="D14" s="95"/>
      <c r="E14" s="61">
        <f t="shared" si="0"/>
        <v>21977</v>
      </c>
      <c r="F14" s="62">
        <f t="shared" si="0"/>
        <v>21976.239999999998</v>
      </c>
      <c r="G14" s="86">
        <f t="shared" si="2"/>
        <v>0.76000000000203727</v>
      </c>
      <c r="H14" s="63">
        <f t="shared" si="1"/>
        <v>21977</v>
      </c>
      <c r="I14" s="64">
        <f t="shared" si="1"/>
        <v>21976.239999999998</v>
      </c>
      <c r="J14" s="55">
        <f t="shared" si="3"/>
        <v>0.76000000000203727</v>
      </c>
      <c r="K14" s="65">
        <v>21977</v>
      </c>
      <c r="L14" s="66">
        <v>21976.239999999998</v>
      </c>
      <c r="M14" s="58">
        <f t="shared" si="4"/>
        <v>0.76000000000203727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9"/>
      <c r="B15" s="60">
        <v>2271</v>
      </c>
      <c r="C15" s="94" t="s">
        <v>109</v>
      </c>
      <c r="D15" s="95"/>
      <c r="E15" s="61">
        <f t="shared" si="0"/>
        <v>733550</v>
      </c>
      <c r="F15" s="62">
        <f t="shared" si="0"/>
        <v>658751.29</v>
      </c>
      <c r="G15" s="86">
        <f t="shared" si="2"/>
        <v>74798.709999999963</v>
      </c>
      <c r="H15" s="63">
        <f t="shared" si="1"/>
        <v>730550</v>
      </c>
      <c r="I15" s="64">
        <f t="shared" si="1"/>
        <v>658751.29</v>
      </c>
      <c r="J15" s="55">
        <f t="shared" si="3"/>
        <v>71798.709999999963</v>
      </c>
      <c r="K15" s="65">
        <v>730550</v>
      </c>
      <c r="L15" s="66">
        <v>658751.29</v>
      </c>
      <c r="M15" s="58">
        <f t="shared" si="4"/>
        <v>71798.709999999963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3000</v>
      </c>
      <c r="AG15" s="66">
        <v>0</v>
      </c>
      <c r="AH15" s="58">
        <f t="shared" si="11"/>
        <v>3000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9"/>
      <c r="B16" s="60">
        <v>2272</v>
      </c>
      <c r="C16" s="94" t="s">
        <v>110</v>
      </c>
      <c r="D16" s="95"/>
      <c r="E16" s="61">
        <f t="shared" si="0"/>
        <v>20501.849999999999</v>
      </c>
      <c r="F16" s="62">
        <f t="shared" si="0"/>
        <v>20501.849999999999</v>
      </c>
      <c r="G16" s="86">
        <f t="shared" si="2"/>
        <v>0</v>
      </c>
      <c r="H16" s="63">
        <f t="shared" si="1"/>
        <v>20501.849999999999</v>
      </c>
      <c r="I16" s="64">
        <f t="shared" si="1"/>
        <v>20501.849999999999</v>
      </c>
      <c r="J16" s="55">
        <f t="shared" si="3"/>
        <v>0</v>
      </c>
      <c r="K16" s="65">
        <v>20501.849999999999</v>
      </c>
      <c r="L16" s="66">
        <v>20501.849999999999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/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9"/>
      <c r="B17" s="60">
        <v>2273</v>
      </c>
      <c r="C17" s="94" t="s">
        <v>111</v>
      </c>
      <c r="D17" s="95"/>
      <c r="E17" s="61">
        <f t="shared" si="0"/>
        <v>65690</v>
      </c>
      <c r="F17" s="62">
        <f t="shared" si="0"/>
        <v>57802.559999999998</v>
      </c>
      <c r="G17" s="86">
        <f t="shared" si="2"/>
        <v>7887.4400000000023</v>
      </c>
      <c r="H17" s="63">
        <f t="shared" si="1"/>
        <v>62890</v>
      </c>
      <c r="I17" s="64">
        <f t="shared" si="1"/>
        <v>57802.559999999998</v>
      </c>
      <c r="J17" s="55">
        <f t="shared" si="3"/>
        <v>5087.4400000000023</v>
      </c>
      <c r="K17" s="65">
        <v>62890</v>
      </c>
      <c r="L17" s="66">
        <v>57802.559999999998</v>
      </c>
      <c r="M17" s="58">
        <f t="shared" si="4"/>
        <v>5087.4400000000023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2800</v>
      </c>
      <c r="AG17" s="66">
        <v>0</v>
      </c>
      <c r="AH17" s="58">
        <f t="shared" si="11"/>
        <v>2800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9"/>
      <c r="B18" s="60">
        <v>2274</v>
      </c>
      <c r="C18" s="94" t="s">
        <v>112</v>
      </c>
      <c r="D18" s="95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9"/>
      <c r="B19" s="60">
        <v>2275</v>
      </c>
      <c r="C19" s="94" t="s">
        <v>113</v>
      </c>
      <c r="D19" s="95"/>
      <c r="E19" s="61">
        <f t="shared" si="0"/>
        <v>7460</v>
      </c>
      <c r="F19" s="62">
        <f t="shared" si="0"/>
        <v>7317.38</v>
      </c>
      <c r="G19" s="86">
        <f t="shared" si="2"/>
        <v>142.61999999999989</v>
      </c>
      <c r="H19" s="63">
        <f t="shared" si="1"/>
        <v>7460</v>
      </c>
      <c r="I19" s="64">
        <f t="shared" si="1"/>
        <v>7317.38</v>
      </c>
      <c r="J19" s="55">
        <f t="shared" si="3"/>
        <v>142.61999999999989</v>
      </c>
      <c r="K19" s="65">
        <v>7460</v>
      </c>
      <c r="L19" s="66">
        <v>7317.38</v>
      </c>
      <c r="M19" s="58">
        <f t="shared" si="4"/>
        <v>142.61999999999989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9"/>
      <c r="B20" s="60">
        <v>2282</v>
      </c>
      <c r="C20" s="94" t="s">
        <v>114</v>
      </c>
      <c r="D20" s="95"/>
      <c r="E20" s="61">
        <f t="shared" si="0"/>
        <v>52509</v>
      </c>
      <c r="F20" s="62">
        <f t="shared" si="0"/>
        <v>50910.720000000001</v>
      </c>
      <c r="G20" s="86">
        <f t="shared" si="2"/>
        <v>1598.2799999999988</v>
      </c>
      <c r="H20" s="63">
        <f t="shared" si="1"/>
        <v>52509</v>
      </c>
      <c r="I20" s="64">
        <f t="shared" si="1"/>
        <v>50910.720000000001</v>
      </c>
      <c r="J20" s="55">
        <f t="shared" si="3"/>
        <v>1598.2799999999988</v>
      </c>
      <c r="K20" s="65">
        <v>3066</v>
      </c>
      <c r="L20" s="66">
        <v>3066</v>
      </c>
      <c r="M20" s="58">
        <f t="shared" si="4"/>
        <v>0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797+45999+2647</f>
        <v>49443</v>
      </c>
      <c r="X20" s="66">
        <v>47844.72</v>
      </c>
      <c r="Y20" s="58">
        <f t="shared" si="8"/>
        <v>1598.2799999999988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9"/>
      <c r="B21" s="60">
        <v>2730</v>
      </c>
      <c r="C21" s="94" t="s">
        <v>115</v>
      </c>
      <c r="D21" s="95"/>
      <c r="E21" s="61">
        <f t="shared" si="0"/>
        <v>12660</v>
      </c>
      <c r="F21" s="62">
        <f t="shared" si="0"/>
        <v>12660</v>
      </c>
      <c r="G21" s="86">
        <f t="shared" si="2"/>
        <v>0</v>
      </c>
      <c r="H21" s="63">
        <f t="shared" si="1"/>
        <v>12660</v>
      </c>
      <c r="I21" s="64">
        <f t="shared" si="1"/>
        <v>12660</v>
      </c>
      <c r="J21" s="55">
        <f t="shared" si="3"/>
        <v>0</v>
      </c>
      <c r="K21" s="65">
        <v>12660</v>
      </c>
      <c r="L21" s="66">
        <v>12660</v>
      </c>
      <c r="M21" s="58">
        <f t="shared" si="4"/>
        <v>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9"/>
      <c r="B22" s="60">
        <v>2800</v>
      </c>
      <c r="C22" s="94" t="s">
        <v>116</v>
      </c>
      <c r="D22" s="95"/>
      <c r="E22" s="61">
        <f t="shared" si="0"/>
        <v>5651.3</v>
      </c>
      <c r="F22" s="62">
        <f t="shared" si="0"/>
        <v>5650.43</v>
      </c>
      <c r="G22" s="86">
        <f t="shared" si="2"/>
        <v>0.86999999999989086</v>
      </c>
      <c r="H22" s="63">
        <f t="shared" si="1"/>
        <v>2511.3000000000002</v>
      </c>
      <c r="I22" s="64">
        <f t="shared" si="1"/>
        <v>2511.2600000000002</v>
      </c>
      <c r="J22" s="55">
        <f t="shared" si="3"/>
        <v>3.999999999996362E-2</v>
      </c>
      <c r="K22" s="65">
        <v>2511.3000000000002</v>
      </c>
      <c r="L22" s="66">
        <v>2511.2600000000002</v>
      </c>
      <c r="M22" s="58">
        <f t="shared" si="4"/>
        <v>3.999999999996362E-2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3140</v>
      </c>
      <c r="AG22" s="66">
        <v>3139.17</v>
      </c>
      <c r="AH22" s="58">
        <f t="shared" si="11"/>
        <v>0.82999999999992724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9"/>
      <c r="B23" s="60">
        <v>3110</v>
      </c>
      <c r="C23" s="94" t="s">
        <v>117</v>
      </c>
      <c r="D23" s="95"/>
      <c r="E23" s="61">
        <f t="shared" si="0"/>
        <v>378289.26</v>
      </c>
      <c r="F23" s="62">
        <f t="shared" si="0"/>
        <v>378284.2</v>
      </c>
      <c r="G23" s="86">
        <f t="shared" si="2"/>
        <v>5.0599999999976717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205367</v>
      </c>
      <c r="AJ23" s="66">
        <v>205367</v>
      </c>
      <c r="AK23" s="58">
        <f t="shared" si="12"/>
        <v>0</v>
      </c>
      <c r="AL23" s="65">
        <f>20000+6000+62720</f>
        <v>88720</v>
      </c>
      <c r="AM23" s="66">
        <v>88715</v>
      </c>
      <c r="AN23" s="58">
        <f t="shared" si="13"/>
        <v>5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v>25260.5</v>
      </c>
      <c r="AV23" s="66">
        <v>25260.44</v>
      </c>
      <c r="AW23" s="58">
        <f t="shared" si="16"/>
        <v>6.0000000001309672E-2</v>
      </c>
      <c r="AX23" s="65">
        <v>58941.760000000002</v>
      </c>
      <c r="AY23" s="66">
        <v>58941.760000000002</v>
      </c>
      <c r="AZ23" s="58">
        <f t="shared" si="17"/>
        <v>0</v>
      </c>
      <c r="BA23" s="65"/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9"/>
      <c r="B24" s="67">
        <v>3132</v>
      </c>
      <c r="C24" s="94" t="s">
        <v>118</v>
      </c>
      <c r="D24" s="95"/>
      <c r="E24" s="61">
        <f t="shared" si="0"/>
        <v>333000</v>
      </c>
      <c r="F24" s="62">
        <f t="shared" si="0"/>
        <v>333000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333000</v>
      </c>
      <c r="BB24" s="68">
        <v>333000</v>
      </c>
      <c r="BC24" s="58">
        <f t="shared" si="18"/>
        <v>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100"/>
      <c r="B25" s="67">
        <v>3142</v>
      </c>
      <c r="C25" s="96" t="s">
        <v>119</v>
      </c>
      <c r="D25" s="97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120</v>
      </c>
      <c r="B26" s="76"/>
      <c r="C26" s="76"/>
      <c r="D26" s="87"/>
      <c r="E26" s="88">
        <f t="shared" ref="E26:BB26" si="20">SUM(E9:E25)</f>
        <v>17431545.68</v>
      </c>
      <c r="F26" s="89">
        <f t="shared" si="20"/>
        <v>17291260.77</v>
      </c>
      <c r="G26" s="77">
        <f t="shared" si="20"/>
        <v>140284.91000000143</v>
      </c>
      <c r="H26" s="82">
        <f t="shared" si="20"/>
        <v>16645321.42</v>
      </c>
      <c r="I26" s="90">
        <f t="shared" si="20"/>
        <v>16528033.449999997</v>
      </c>
      <c r="J26" s="78">
        <f t="shared" si="20"/>
        <v>117287.97000000144</v>
      </c>
      <c r="K26" s="82">
        <f t="shared" si="20"/>
        <v>3948828.15</v>
      </c>
      <c r="L26" s="80">
        <f t="shared" si="20"/>
        <v>3855416.05</v>
      </c>
      <c r="M26" s="81">
        <f t="shared" si="20"/>
        <v>93412.100000000079</v>
      </c>
      <c r="N26" s="82">
        <f t="shared" si="20"/>
        <v>12399400</v>
      </c>
      <c r="O26" s="80">
        <f t="shared" si="20"/>
        <v>12378768.219999999</v>
      </c>
      <c r="P26" s="81">
        <f t="shared" si="20"/>
        <v>20631.780000000726</v>
      </c>
      <c r="Q26" s="82">
        <f t="shared" si="20"/>
        <v>49511.229999999996</v>
      </c>
      <c r="R26" s="80">
        <f t="shared" si="20"/>
        <v>49511.229999999996</v>
      </c>
      <c r="S26" s="81">
        <f t="shared" si="20"/>
        <v>0</v>
      </c>
      <c r="T26" s="82">
        <f t="shared" ref="T26:Y26" si="21">SUM(T9:T25)</f>
        <v>36210.9</v>
      </c>
      <c r="U26" s="80">
        <f t="shared" si="21"/>
        <v>36210.9</v>
      </c>
      <c r="V26" s="81">
        <f t="shared" si="21"/>
        <v>0</v>
      </c>
      <c r="W26" s="82">
        <f t="shared" si="21"/>
        <v>133932.1</v>
      </c>
      <c r="X26" s="80">
        <f t="shared" si="21"/>
        <v>132333.82</v>
      </c>
      <c r="Y26" s="81">
        <f t="shared" si="21"/>
        <v>1598.2799999999988</v>
      </c>
      <c r="Z26" s="82">
        <f>SUM(Z9:Z25)</f>
        <v>37557</v>
      </c>
      <c r="AA26" s="80">
        <f>SUM(AA9:AA25)</f>
        <v>35911.19</v>
      </c>
      <c r="AB26" s="81">
        <f>SUM(AB9:AB25)</f>
        <v>1645.8099999999995</v>
      </c>
      <c r="AC26" s="82">
        <f t="shared" si="20"/>
        <v>39882.04</v>
      </c>
      <c r="AD26" s="80">
        <f t="shared" si="20"/>
        <v>39882.04</v>
      </c>
      <c r="AE26" s="81">
        <f t="shared" si="20"/>
        <v>0</v>
      </c>
      <c r="AF26" s="82">
        <f t="shared" si="20"/>
        <v>53555</v>
      </c>
      <c r="AG26" s="80">
        <f t="shared" si="20"/>
        <v>30565.4</v>
      </c>
      <c r="AH26" s="81">
        <f t="shared" si="20"/>
        <v>22989.599999999999</v>
      </c>
      <c r="AI26" s="79">
        <f t="shared" si="20"/>
        <v>226747</v>
      </c>
      <c r="AJ26" s="80">
        <f t="shared" si="20"/>
        <v>226744.72</v>
      </c>
      <c r="AK26" s="81">
        <f t="shared" si="20"/>
        <v>2.2799999999988358</v>
      </c>
      <c r="AL26" s="82">
        <f t="shared" si="20"/>
        <v>88720</v>
      </c>
      <c r="AM26" s="80">
        <f t="shared" si="20"/>
        <v>88715</v>
      </c>
      <c r="AN26" s="81">
        <f t="shared" si="20"/>
        <v>5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25260.5</v>
      </c>
      <c r="AV26" s="80">
        <f t="shared" si="20"/>
        <v>25260.44</v>
      </c>
      <c r="AW26" s="81">
        <f t="shared" si="20"/>
        <v>6.0000000001309672E-2</v>
      </c>
      <c r="AX26" s="82">
        <f t="shared" si="20"/>
        <v>58941.760000000002</v>
      </c>
      <c r="AY26" s="80">
        <f t="shared" si="20"/>
        <v>58941.760000000002</v>
      </c>
      <c r="AZ26" s="81">
        <f t="shared" si="20"/>
        <v>0</v>
      </c>
      <c r="BA26" s="83">
        <f t="shared" si="20"/>
        <v>333000</v>
      </c>
      <c r="BB26" s="84">
        <f t="shared" si="20"/>
        <v>333000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40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E897-EDAB-40DA-887D-04E398BA26CD}">
  <sheetPr codeName="Лист6">
    <pageSetUpPr fitToPage="1"/>
  </sheetPr>
  <dimension ref="A1:O121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5.140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8" t="s">
        <v>0</v>
      </c>
      <c r="B1" s="128"/>
      <c r="C1" s="128"/>
      <c r="D1" s="128"/>
    </row>
    <row r="2" spans="1:15" x14ac:dyDescent="0.3">
      <c r="A2" s="128" t="str">
        <f>Ліцей3!B4</f>
        <v>за 12 місяців 2021 р.</v>
      </c>
      <c r="B2" s="128"/>
      <c r="C2" s="128"/>
      <c r="D2" s="128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7" t="s">
        <v>2</v>
      </c>
      <c r="C4" s="127"/>
      <c r="D4" s="4">
        <f>SUM(D6:D50)</f>
        <v>318470.53000000003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Ліцей3!I11</f>
        <v>318470.52999999997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6" t="s">
        <v>3</v>
      </c>
      <c r="C6" s="126"/>
      <c r="D6" s="10">
        <v>4823.9799999999996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9">
        <v>2210.1999999999998</v>
      </c>
      <c r="B7" s="126" t="s">
        <v>4</v>
      </c>
      <c r="C7" s="126"/>
      <c r="D7" s="10">
        <v>14594.27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1"/>
      <c r="B8" s="12"/>
      <c r="C8" s="13">
        <f>SUM(C9:C18)</f>
        <v>14594.27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5700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202</v>
      </c>
      <c r="B10" s="17" t="s">
        <v>6</v>
      </c>
      <c r="C10" s="14">
        <v>355.68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3300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828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4142.34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f>18.75+45</f>
        <v>63.75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9"/>
      <c r="B15" s="17" t="s">
        <v>11</v>
      </c>
      <c r="C15" s="14">
        <v>204.5</v>
      </c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7.2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6" t="s">
        <v>12</v>
      </c>
      <c r="C19" s="126"/>
      <c r="D19" s="10">
        <v>4117.7700000000004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6" t="s">
        <v>13</v>
      </c>
      <c r="C20" s="126"/>
      <c r="D20" s="10">
        <v>1931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ht="21" customHeight="1" x14ac:dyDescent="0.3">
      <c r="A21" s="9">
        <v>2210.5</v>
      </c>
      <c r="B21" s="126" t="s">
        <v>14</v>
      </c>
      <c r="C21" s="126"/>
      <c r="D21" s="10">
        <v>87737.96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SUM(C23:C34)</f>
        <v>87737.959999999992</v>
      </c>
      <c r="D22" s="14"/>
      <c r="E22" s="15">
        <f>D21-C22</f>
        <v>0</v>
      </c>
    </row>
    <row r="23" spans="1:15" collapsed="1" x14ac:dyDescent="0.3">
      <c r="A23" s="9">
        <v>505</v>
      </c>
      <c r="B23" s="17" t="s">
        <v>15</v>
      </c>
      <c r="C23" s="14">
        <f>6943+5950+4492+5315.2+247+210+707.4</f>
        <v>23864.600000000002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502</v>
      </c>
      <c r="B24" s="17" t="s">
        <v>16</v>
      </c>
      <c r="C24" s="14">
        <f>4896+1623+3700.32</f>
        <v>10219.32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506</v>
      </c>
      <c r="B25" s="17" t="s">
        <v>17</v>
      </c>
      <c r="C25" s="14">
        <v>6280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508</v>
      </c>
      <c r="B26" s="17" t="s">
        <v>18</v>
      </c>
      <c r="C26" s="14">
        <v>11800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/>
      <c r="B27" s="17" t="s">
        <v>19</v>
      </c>
      <c r="C27" s="14">
        <f>4330+20228.04</f>
        <v>24558.04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/>
      <c r="B28" s="17" t="s">
        <v>20</v>
      </c>
      <c r="C28" s="14">
        <f>3291+3125</f>
        <v>6416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/>
      <c r="B29" s="17" t="s">
        <v>21</v>
      </c>
      <c r="C29" s="14">
        <v>4600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9"/>
      <c r="B30" s="17"/>
      <c r="C30" s="14"/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9"/>
      <c r="B31" s="17"/>
      <c r="C31" s="14"/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9"/>
      <c r="B32" s="17"/>
      <c r="C32" s="14"/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hidden="1" x14ac:dyDescent="0.3">
      <c r="A33" s="9"/>
      <c r="B33" s="17"/>
      <c r="C33" s="14"/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x14ac:dyDescent="0.3">
      <c r="A34" s="9"/>
      <c r="B34" s="18"/>
      <c r="C34" s="14"/>
      <c r="D34" s="14"/>
      <c r="E34" s="5"/>
      <c r="F34" s="5"/>
      <c r="G34" s="5"/>
      <c r="I34" s="5"/>
      <c r="J34" s="5"/>
      <c r="K34" s="5"/>
      <c r="M34" s="5"/>
      <c r="N34" s="5"/>
      <c r="O34" s="5"/>
    </row>
    <row r="35" spans="1:15" ht="18" customHeight="1" x14ac:dyDescent="0.3">
      <c r="A35" s="9">
        <v>2210.6</v>
      </c>
      <c r="B35" s="126" t="s">
        <v>22</v>
      </c>
      <c r="C35" s="126"/>
      <c r="D35" s="10">
        <v>9409.74</v>
      </c>
      <c r="E35" s="5"/>
      <c r="F35" s="5"/>
      <c r="G35" s="5"/>
      <c r="I35" s="5"/>
      <c r="J35" s="5"/>
      <c r="K35" s="5"/>
      <c r="M35" s="5"/>
      <c r="N35" s="5"/>
      <c r="O35" s="5"/>
    </row>
    <row r="36" spans="1:15" ht="21.75" customHeight="1" x14ac:dyDescent="0.3">
      <c r="A36" s="9">
        <v>2210.6999999999998</v>
      </c>
      <c r="B36" s="126" t="s">
        <v>23</v>
      </c>
      <c r="C36" s="126"/>
      <c r="D36" s="10">
        <v>134460</v>
      </c>
      <c r="E36" s="5"/>
      <c r="F36" s="5"/>
      <c r="G36" s="5"/>
      <c r="I36" s="5"/>
      <c r="J36" s="5"/>
      <c r="K36" s="5"/>
      <c r="M36" s="5"/>
      <c r="N36" s="5"/>
      <c r="O36" s="5"/>
    </row>
    <row r="37" spans="1:15" hidden="1" outlineLevel="1" x14ac:dyDescent="0.3">
      <c r="A37" s="11"/>
      <c r="B37" s="12"/>
      <c r="C37" s="13">
        <f>SUM(C38:C42)</f>
        <v>134460</v>
      </c>
      <c r="D37" s="14"/>
      <c r="E37" s="15">
        <f>D36-C37</f>
        <v>0</v>
      </c>
    </row>
    <row r="38" spans="1:15" collapsed="1" x14ac:dyDescent="0.3">
      <c r="A38" s="9"/>
      <c r="B38" s="17" t="s">
        <v>24</v>
      </c>
      <c r="C38" s="14">
        <v>25932</v>
      </c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/>
      <c r="B39" s="17" t="s">
        <v>25</v>
      </c>
      <c r="C39" s="14">
        <v>14513</v>
      </c>
      <c r="D39" s="14"/>
      <c r="E39" s="5"/>
      <c r="F39" s="5"/>
      <c r="G39" s="5"/>
      <c r="I39" s="5"/>
      <c r="J39" s="5"/>
      <c r="K39" s="5"/>
      <c r="M39" s="5"/>
      <c r="N39" s="5"/>
      <c r="O39" s="5"/>
    </row>
    <row r="40" spans="1:15" x14ac:dyDescent="0.3">
      <c r="A40" s="9"/>
      <c r="B40" s="17" t="s">
        <v>26</v>
      </c>
      <c r="C40" s="14">
        <f>28205+65810</f>
        <v>94015</v>
      </c>
      <c r="D40" s="14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9"/>
      <c r="B41" s="17"/>
      <c r="C41" s="14"/>
      <c r="D41" s="14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x14ac:dyDescent="0.3">
      <c r="A42" s="9"/>
      <c r="B42" s="17"/>
      <c r="C42" s="14"/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x14ac:dyDescent="0.3">
      <c r="A43" s="9">
        <v>2210.8000000000002</v>
      </c>
      <c r="B43" s="126" t="s">
        <v>27</v>
      </c>
      <c r="C43" s="126"/>
      <c r="D43" s="10">
        <v>1922.2</v>
      </c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9">
        <v>2210.9</v>
      </c>
      <c r="B44" s="126" t="s">
        <v>28</v>
      </c>
      <c r="C44" s="126"/>
      <c r="D44" s="10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outlineLevel="1" x14ac:dyDescent="0.3">
      <c r="A45" s="11"/>
      <c r="B45" s="12"/>
      <c r="C45" s="13">
        <f>SUM(C46:C49)</f>
        <v>0</v>
      </c>
      <c r="D45" s="14"/>
      <c r="E45" s="15">
        <f>D44-C45</f>
        <v>0</v>
      </c>
    </row>
    <row r="46" spans="1:15" hidden="1" collapsed="1" x14ac:dyDescent="0.3">
      <c r="A46" s="9"/>
      <c r="B46" s="17"/>
      <c r="C46" s="14"/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8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2211.9</v>
      </c>
      <c r="B50" s="126" t="s">
        <v>29</v>
      </c>
      <c r="C50" s="126"/>
      <c r="D50" s="10">
        <v>59473.61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hidden="1" outlineLevel="1" x14ac:dyDescent="0.3">
      <c r="A51" s="11"/>
      <c r="B51" s="12"/>
      <c r="C51" s="13">
        <f>SUM(C52:C70)</f>
        <v>59473.61</v>
      </c>
      <c r="D51" s="14"/>
      <c r="E51" s="15">
        <f>D50-C51</f>
        <v>0</v>
      </c>
    </row>
    <row r="52" spans="1:15" collapsed="1" x14ac:dyDescent="0.3">
      <c r="A52" s="19">
        <v>901</v>
      </c>
      <c r="B52" s="17" t="s">
        <v>30</v>
      </c>
      <c r="C52" s="14">
        <v>660</v>
      </c>
      <c r="D52" s="14"/>
      <c r="E52" s="5"/>
      <c r="F52" s="5"/>
      <c r="G52" s="5"/>
      <c r="I52" s="5"/>
      <c r="J52" s="5"/>
      <c r="K52" s="5"/>
      <c r="M52" s="5"/>
      <c r="N52" s="5"/>
      <c r="O52" s="5"/>
    </row>
    <row r="53" spans="1:15" x14ac:dyDescent="0.3">
      <c r="A53" s="19">
        <v>902</v>
      </c>
      <c r="B53" s="17" t="s">
        <v>31</v>
      </c>
      <c r="C53" s="14">
        <v>500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19">
        <v>903</v>
      </c>
      <c r="B54" s="20" t="s">
        <v>32</v>
      </c>
      <c r="C54" s="14">
        <v>1400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19">
        <v>904</v>
      </c>
      <c r="B55" s="17" t="s">
        <v>33</v>
      </c>
      <c r="C55" s="14">
        <v>2443</v>
      </c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x14ac:dyDescent="0.3">
      <c r="A56" s="19">
        <v>905</v>
      </c>
      <c r="B56" s="17" t="s">
        <v>34</v>
      </c>
      <c r="C56" s="14">
        <v>1450</v>
      </c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>
        <v>906</v>
      </c>
      <c r="B57" s="17" t="s">
        <v>35</v>
      </c>
      <c r="C57" s="14">
        <v>7000</v>
      </c>
      <c r="D57" s="14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9">
        <v>907</v>
      </c>
      <c r="B58" s="17" t="s">
        <v>36</v>
      </c>
      <c r="C58" s="14">
        <v>1206</v>
      </c>
      <c r="D58" s="14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9">
        <v>908</v>
      </c>
      <c r="B59" s="17" t="s">
        <v>37</v>
      </c>
      <c r="C59" s="14">
        <v>1796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>
        <v>911</v>
      </c>
      <c r="B60" s="17" t="s">
        <v>38</v>
      </c>
      <c r="C60" s="14">
        <v>345.26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>
        <v>912</v>
      </c>
      <c r="B61" s="17" t="s">
        <v>39</v>
      </c>
      <c r="C61" s="14">
        <v>4186.3500000000004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/>
      <c r="B62" s="17" t="s">
        <v>40</v>
      </c>
      <c r="C62" s="14">
        <v>3150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x14ac:dyDescent="0.3">
      <c r="A63" s="9"/>
      <c r="B63" s="17" t="s">
        <v>41</v>
      </c>
      <c r="C63" s="14">
        <v>2000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x14ac:dyDescent="0.3">
      <c r="A64" s="9"/>
      <c r="B64" s="17" t="s">
        <v>42</v>
      </c>
      <c r="C64" s="14">
        <v>4875</v>
      </c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x14ac:dyDescent="0.3">
      <c r="A65" s="9"/>
      <c r="B65" s="17" t="s">
        <v>43</v>
      </c>
      <c r="C65" s="14">
        <v>3145</v>
      </c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9"/>
      <c r="B66" s="17" t="s">
        <v>44</v>
      </c>
      <c r="C66" s="14">
        <v>7337</v>
      </c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9"/>
      <c r="B67" s="17" t="s">
        <v>45</v>
      </c>
      <c r="C67" s="14">
        <v>4860.8999999999996</v>
      </c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x14ac:dyDescent="0.3">
      <c r="A68" s="9"/>
      <c r="B68" s="17" t="s">
        <v>46</v>
      </c>
      <c r="C68" s="14">
        <v>11342.1</v>
      </c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x14ac:dyDescent="0.3">
      <c r="A69" s="9"/>
      <c r="B69" s="17" t="s">
        <v>47</v>
      </c>
      <c r="C69" s="14">
        <v>1777</v>
      </c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5"/>
      <c r="B70" s="21"/>
      <c r="D70" s="2" t="b">
        <f>D4=D5</f>
        <v>1</v>
      </c>
      <c r="E70" s="5"/>
      <c r="F70" s="5"/>
      <c r="G70" s="5"/>
      <c r="I70" s="5"/>
      <c r="J70" s="5"/>
      <c r="K70" s="5"/>
      <c r="M70" s="5"/>
      <c r="N70" s="5"/>
      <c r="O70" s="5"/>
    </row>
    <row r="71" spans="1:15" x14ac:dyDescent="0.3">
      <c r="A71" s="5"/>
      <c r="B71" s="5"/>
      <c r="E71" s="5"/>
      <c r="F71" s="5"/>
      <c r="G71" s="5"/>
      <c r="I71" s="5"/>
      <c r="J71" s="5"/>
      <c r="K71" s="5"/>
      <c r="M71" s="5"/>
      <c r="N71" s="5"/>
      <c r="O71" s="5"/>
    </row>
    <row r="72" spans="1:15" x14ac:dyDescent="0.3">
      <c r="E72" s="5"/>
      <c r="F72" s="5"/>
      <c r="G72" s="5"/>
      <c r="I72" s="5"/>
      <c r="J72" s="5"/>
      <c r="K72" s="5"/>
      <c r="M72" s="5"/>
      <c r="N72" s="5"/>
      <c r="O72" s="5"/>
    </row>
    <row r="73" spans="1:15" ht="42.75" customHeight="1" x14ac:dyDescent="0.3">
      <c r="A73" s="3">
        <v>2240</v>
      </c>
      <c r="B73" s="127" t="s">
        <v>48</v>
      </c>
      <c r="C73" s="127"/>
      <c r="D73" s="4">
        <f>SUM(D75:D108)</f>
        <v>125865.16</v>
      </c>
    </row>
    <row r="74" spans="1:15" ht="31.5" hidden="1" customHeight="1" outlineLevel="1" x14ac:dyDescent="0.3">
      <c r="A74" s="22">
        <v>2240</v>
      </c>
      <c r="B74" s="22"/>
      <c r="C74" s="7"/>
      <c r="D74" s="7">
        <f>Ліцей3!I13</f>
        <v>125865.16</v>
      </c>
      <c r="E74" s="8" t="b">
        <f>D74=D73</f>
        <v>1</v>
      </c>
      <c r="F74" s="5"/>
      <c r="G74" s="5"/>
      <c r="I74" s="5"/>
      <c r="J74" s="5"/>
      <c r="K74" s="5"/>
      <c r="M74" s="5"/>
      <c r="N74" s="5"/>
      <c r="O74" s="5"/>
    </row>
    <row r="75" spans="1:15" collapsed="1" x14ac:dyDescent="0.3">
      <c r="A75" s="11">
        <v>2240.1</v>
      </c>
      <c r="B75" s="126" t="s">
        <v>49</v>
      </c>
      <c r="C75" s="126"/>
      <c r="D75" s="10">
        <v>26329.77</v>
      </c>
    </row>
    <row r="76" spans="1:15" x14ac:dyDescent="0.3">
      <c r="A76" s="11">
        <v>2240.1999999999998</v>
      </c>
      <c r="B76" s="123" t="s">
        <v>50</v>
      </c>
      <c r="C76" s="124"/>
      <c r="D76" s="10">
        <v>300</v>
      </c>
    </row>
    <row r="77" spans="1:15" ht="20.25" customHeight="1" x14ac:dyDescent="0.3">
      <c r="A77" s="11">
        <v>2240.3000000000002</v>
      </c>
      <c r="B77" s="123" t="s">
        <v>51</v>
      </c>
      <c r="C77" s="124"/>
      <c r="D77" s="10">
        <v>14100.5</v>
      </c>
    </row>
    <row r="78" spans="1:15" hidden="1" outlineLevel="1" x14ac:dyDescent="0.3">
      <c r="A78" s="11"/>
      <c r="B78" s="12"/>
      <c r="C78" s="13">
        <f>SUM(C79:C85)</f>
        <v>14100.5</v>
      </c>
      <c r="D78" s="14"/>
      <c r="E78" s="15">
        <f>D77-C78</f>
        <v>0</v>
      </c>
    </row>
    <row r="79" spans="1:15" collapsed="1" x14ac:dyDescent="0.3">
      <c r="A79" s="11">
        <v>301</v>
      </c>
      <c r="B79" s="17" t="s">
        <v>52</v>
      </c>
      <c r="C79" s="14">
        <f>497.4+1336.72+4344.53+3782.46+2521.81</f>
        <v>12482.92</v>
      </c>
      <c r="D79" s="14"/>
    </row>
    <row r="80" spans="1:15" x14ac:dyDescent="0.3">
      <c r="A80" s="11">
        <v>302</v>
      </c>
      <c r="B80" s="17" t="s">
        <v>53</v>
      </c>
      <c r="C80" s="14">
        <v>697.58</v>
      </c>
      <c r="D80" s="14"/>
    </row>
    <row r="81" spans="1:5" x14ac:dyDescent="0.3">
      <c r="A81" s="11"/>
      <c r="B81" s="17" t="s">
        <v>54</v>
      </c>
      <c r="C81" s="14">
        <v>520</v>
      </c>
      <c r="D81" s="14"/>
    </row>
    <row r="82" spans="1:5" x14ac:dyDescent="0.3">
      <c r="A82" s="11"/>
      <c r="B82" s="17" t="s">
        <v>55</v>
      </c>
      <c r="C82" s="14">
        <v>400</v>
      </c>
      <c r="D82" s="14"/>
    </row>
    <row r="83" spans="1:5" hidden="1" x14ac:dyDescent="0.3">
      <c r="A83" s="11"/>
      <c r="B83" s="17"/>
      <c r="C83" s="14"/>
      <c r="D83" s="14"/>
    </row>
    <row r="84" spans="1:5" hidden="1" x14ac:dyDescent="0.3">
      <c r="A84" s="11"/>
      <c r="B84" s="17"/>
      <c r="C84" s="14"/>
      <c r="D84" s="14"/>
    </row>
    <row r="85" spans="1:5" hidden="1" x14ac:dyDescent="0.3">
      <c r="A85" s="11"/>
      <c r="B85" s="11"/>
      <c r="C85" s="14"/>
      <c r="D85" s="14"/>
    </row>
    <row r="86" spans="1:5" hidden="1" x14ac:dyDescent="0.3">
      <c r="A86" s="11">
        <v>2240.4</v>
      </c>
      <c r="B86" s="123" t="s">
        <v>56</v>
      </c>
      <c r="C86" s="124"/>
      <c r="D86" s="10"/>
    </row>
    <row r="87" spans="1:5" x14ac:dyDescent="0.3">
      <c r="A87" s="11">
        <v>2240.5</v>
      </c>
      <c r="B87" s="123" t="s">
        <v>57</v>
      </c>
      <c r="C87" s="124"/>
      <c r="D87" s="10">
        <v>7906.08</v>
      </c>
    </row>
    <row r="88" spans="1:5" hidden="1" outlineLevel="1" x14ac:dyDescent="0.3">
      <c r="A88" s="11"/>
      <c r="B88" s="12"/>
      <c r="C88" s="13">
        <f>SUM(C89:C96)</f>
        <v>7906.08</v>
      </c>
      <c r="D88" s="14"/>
      <c r="E88" s="15">
        <f>D87-C88</f>
        <v>0</v>
      </c>
    </row>
    <row r="89" spans="1:5" collapsed="1" x14ac:dyDescent="0.3">
      <c r="A89" s="11">
        <v>502</v>
      </c>
      <c r="B89" s="20" t="s">
        <v>58</v>
      </c>
      <c r="C89" s="14">
        <v>3456</v>
      </c>
      <c r="D89" s="14"/>
    </row>
    <row r="90" spans="1:5" ht="17.25" customHeight="1" x14ac:dyDescent="0.3">
      <c r="A90" s="11"/>
      <c r="B90" s="20" t="s">
        <v>59</v>
      </c>
      <c r="C90" s="14">
        <v>4450.08</v>
      </c>
      <c r="D90" s="14"/>
    </row>
    <row r="91" spans="1:5" ht="17.25" hidden="1" customHeight="1" x14ac:dyDescent="0.3">
      <c r="A91" s="11"/>
      <c r="B91" s="17"/>
      <c r="C91" s="14"/>
      <c r="D91" s="14"/>
    </row>
    <row r="92" spans="1:5" hidden="1" x14ac:dyDescent="0.3">
      <c r="A92" s="11"/>
      <c r="B92" s="17"/>
      <c r="C92" s="14"/>
      <c r="D92" s="14"/>
    </row>
    <row r="93" spans="1:5" hidden="1" x14ac:dyDescent="0.3">
      <c r="A93" s="11"/>
      <c r="B93" s="20"/>
      <c r="C93" s="14"/>
      <c r="D93" s="14"/>
    </row>
    <row r="94" spans="1:5" hidden="1" x14ac:dyDescent="0.3">
      <c r="A94" s="11"/>
      <c r="B94" s="17"/>
      <c r="C94" s="14"/>
      <c r="D94" s="14"/>
    </row>
    <row r="95" spans="1:5" hidden="1" x14ac:dyDescent="0.3">
      <c r="A95" s="11"/>
      <c r="B95" s="17"/>
      <c r="C95" s="14"/>
      <c r="D95" s="14"/>
    </row>
    <row r="96" spans="1:5" hidden="1" x14ac:dyDescent="0.3">
      <c r="A96" s="11"/>
      <c r="B96" s="17"/>
      <c r="C96" s="14"/>
      <c r="D96" s="14"/>
    </row>
    <row r="97" spans="1:5" hidden="1" x14ac:dyDescent="0.3">
      <c r="A97" s="11">
        <v>2240.6</v>
      </c>
      <c r="B97" s="123" t="s">
        <v>60</v>
      </c>
      <c r="C97" s="124"/>
      <c r="D97" s="10"/>
    </row>
    <row r="98" spans="1:5" x14ac:dyDescent="0.3">
      <c r="A98" s="11">
        <v>2240.6999999999998</v>
      </c>
      <c r="B98" s="123" t="s">
        <v>61</v>
      </c>
      <c r="C98" s="124"/>
      <c r="D98" s="10">
        <v>5046.2</v>
      </c>
    </row>
    <row r="99" spans="1:5" x14ac:dyDescent="0.3">
      <c r="A99" s="11">
        <v>2240.8000000000002</v>
      </c>
      <c r="B99" s="123" t="s">
        <v>62</v>
      </c>
      <c r="C99" s="124"/>
      <c r="D99" s="10">
        <v>2905.1</v>
      </c>
    </row>
    <row r="100" spans="1:5" x14ac:dyDescent="0.3">
      <c r="A100" s="11">
        <v>2240.9</v>
      </c>
      <c r="B100" s="123" t="s">
        <v>63</v>
      </c>
      <c r="C100" s="124"/>
      <c r="D100" s="10">
        <v>1442</v>
      </c>
    </row>
    <row r="101" spans="1:5" hidden="1" x14ac:dyDescent="0.3">
      <c r="A101" s="11">
        <v>2241.1</v>
      </c>
      <c r="B101" s="123" t="s">
        <v>64</v>
      </c>
      <c r="C101" s="124"/>
      <c r="D101" s="10"/>
    </row>
    <row r="102" spans="1:5" ht="17.25" hidden="1" customHeight="1" x14ac:dyDescent="0.3">
      <c r="A102" s="11">
        <v>2241.1999999999998</v>
      </c>
      <c r="B102" s="123" t="s">
        <v>65</v>
      </c>
      <c r="C102" s="124"/>
      <c r="D102" s="10"/>
    </row>
    <row r="103" spans="1:5" ht="21" customHeight="1" x14ac:dyDescent="0.3">
      <c r="A103" s="11">
        <v>2241.3000000000002</v>
      </c>
      <c r="B103" s="123" t="s">
        <v>66</v>
      </c>
      <c r="C103" s="124"/>
      <c r="D103" s="10">
        <v>5003.9399999999996</v>
      </c>
    </row>
    <row r="104" spans="1:5" hidden="1" x14ac:dyDescent="0.3">
      <c r="A104" s="11">
        <v>2241.4</v>
      </c>
      <c r="B104" s="123" t="s">
        <v>67</v>
      </c>
      <c r="C104" s="124"/>
      <c r="D104" s="10"/>
    </row>
    <row r="105" spans="1:5" ht="17.25" hidden="1" customHeight="1" x14ac:dyDescent="0.3">
      <c r="A105" s="11">
        <v>2241.5</v>
      </c>
      <c r="B105" s="123" t="s">
        <v>68</v>
      </c>
      <c r="C105" s="124"/>
      <c r="D105" s="10"/>
    </row>
    <row r="106" spans="1:5" x14ac:dyDescent="0.3">
      <c r="A106" s="11">
        <v>2241.6</v>
      </c>
      <c r="B106" s="125" t="s">
        <v>69</v>
      </c>
      <c r="C106" s="124"/>
      <c r="D106" s="10">
        <v>13702.08</v>
      </c>
    </row>
    <row r="107" spans="1:5" ht="38.25" hidden="1" customHeight="1" x14ac:dyDescent="0.3">
      <c r="A107" s="11">
        <v>2241.6999999999998</v>
      </c>
      <c r="B107" s="123" t="s">
        <v>70</v>
      </c>
      <c r="C107" s="124"/>
      <c r="D107" s="10"/>
    </row>
    <row r="108" spans="1:5" ht="21.75" customHeight="1" x14ac:dyDescent="0.3">
      <c r="A108" s="11">
        <v>2241.9</v>
      </c>
      <c r="B108" s="123" t="s">
        <v>71</v>
      </c>
      <c r="C108" s="124"/>
      <c r="D108" s="10">
        <v>49129.49</v>
      </c>
    </row>
    <row r="109" spans="1:5" hidden="1" outlineLevel="1" x14ac:dyDescent="0.3">
      <c r="A109" s="11"/>
      <c r="B109" s="12"/>
      <c r="C109" s="13">
        <f>SUM(C110:C119)</f>
        <v>49129.490000000005</v>
      </c>
      <c r="D109" s="23"/>
      <c r="E109" s="15">
        <f>D108-C109</f>
        <v>0</v>
      </c>
    </row>
    <row r="110" spans="1:5" ht="37.5" collapsed="1" x14ac:dyDescent="0.3">
      <c r="A110" s="11">
        <v>901</v>
      </c>
      <c r="B110" s="24" t="s">
        <v>72</v>
      </c>
      <c r="C110" s="14">
        <f>236.36+236.36+236.36+236.36+236.36+236.36+236.36+236.36+236.36+236.36+236.36</f>
        <v>2599.9600000000009</v>
      </c>
      <c r="D110" s="14"/>
    </row>
    <row r="111" spans="1:5" ht="37.5" x14ac:dyDescent="0.3">
      <c r="A111" s="11">
        <v>903</v>
      </c>
      <c r="B111" s="24" t="s">
        <v>73</v>
      </c>
      <c r="C111" s="14">
        <f>539.45+560.46+599.35+200.58+159.3</f>
        <v>2059.1400000000003</v>
      </c>
      <c r="D111" s="14"/>
    </row>
    <row r="112" spans="1:5" x14ac:dyDescent="0.3">
      <c r="A112" s="11">
        <v>905</v>
      </c>
      <c r="B112" s="24" t="s">
        <v>74</v>
      </c>
      <c r="C112" s="14">
        <v>900</v>
      </c>
      <c r="D112" s="14"/>
    </row>
    <row r="113" spans="1:4" x14ac:dyDescent="0.3">
      <c r="A113" s="11"/>
      <c r="B113" s="20" t="s">
        <v>75</v>
      </c>
      <c r="C113" s="14">
        <v>1416.67</v>
      </c>
      <c r="D113" s="14"/>
    </row>
    <row r="114" spans="1:4" x14ac:dyDescent="0.3">
      <c r="A114" s="11"/>
      <c r="B114" s="20" t="s">
        <v>76</v>
      </c>
      <c r="C114" s="14">
        <f>150+150+150+150</f>
        <v>600</v>
      </c>
      <c r="D114" s="14"/>
    </row>
    <row r="115" spans="1:4" x14ac:dyDescent="0.3">
      <c r="A115" s="11"/>
      <c r="B115" s="20" t="s">
        <v>77</v>
      </c>
      <c r="C115" s="14">
        <v>1666.67</v>
      </c>
      <c r="D115" s="14"/>
    </row>
    <row r="116" spans="1:4" x14ac:dyDescent="0.3">
      <c r="A116" s="11"/>
      <c r="B116" s="17" t="s">
        <v>78</v>
      </c>
      <c r="C116" s="14">
        <f>5191+34249.8+446.25</f>
        <v>39887.050000000003</v>
      </c>
      <c r="D116" s="14"/>
    </row>
    <row r="117" spans="1:4" hidden="1" x14ac:dyDescent="0.3">
      <c r="A117" s="11"/>
      <c r="B117" s="17"/>
      <c r="C117" s="14"/>
      <c r="D117" s="14"/>
    </row>
    <row r="118" spans="1:4" hidden="1" x14ac:dyDescent="0.3">
      <c r="A118" s="11"/>
      <c r="B118" s="17"/>
      <c r="C118" s="14"/>
      <c r="D118" s="14"/>
    </row>
    <row r="119" spans="1:4" hidden="1" x14ac:dyDescent="0.3">
      <c r="A119" s="11"/>
      <c r="B119" s="20"/>
      <c r="C119" s="14"/>
      <c r="D119" s="14"/>
    </row>
    <row r="120" spans="1:4" hidden="1" x14ac:dyDescent="0.3">
      <c r="B120" s="25"/>
      <c r="D120" s="2" t="b">
        <f>D73=D74</f>
        <v>1</v>
      </c>
    </row>
    <row r="121" spans="1:4" x14ac:dyDescent="0.3">
      <c r="B121" s="25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9:C19"/>
    <mergeCell ref="B20:C20"/>
    <mergeCell ref="B21:C21"/>
    <mergeCell ref="B35:C35"/>
    <mergeCell ref="B36:C36"/>
    <mergeCell ref="B43:C43"/>
    <mergeCell ref="B101:C101"/>
    <mergeCell ref="B50:C50"/>
    <mergeCell ref="B73:C73"/>
    <mergeCell ref="B75:C75"/>
    <mergeCell ref="B76:C76"/>
    <mergeCell ref="B77:C77"/>
    <mergeCell ref="B86:C86"/>
    <mergeCell ref="B87:C87"/>
    <mergeCell ref="B97:C97"/>
    <mergeCell ref="B98:C98"/>
    <mergeCell ref="B99:C99"/>
    <mergeCell ref="B100:C100"/>
    <mergeCell ref="B108:C108"/>
    <mergeCell ref="B102:C102"/>
    <mergeCell ref="B103:C103"/>
    <mergeCell ref="B104:C104"/>
    <mergeCell ref="B105:C105"/>
    <mergeCell ref="B106:C106"/>
    <mergeCell ref="B107:C107"/>
  </mergeCells>
  <pageMargins left="1.4960629921259843" right="0.70866141732283472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cp:lastPrinted>2022-02-10T14:39:54Z</cp:lastPrinted>
  <dcterms:created xsi:type="dcterms:W3CDTF">2022-02-10T14:33:44Z</dcterms:created>
  <dcterms:modified xsi:type="dcterms:W3CDTF">2022-02-10T14:40:00Z</dcterms:modified>
</cp:coreProperties>
</file>