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DBA35600-4DC6-4D90-814A-48DF1619174F}" xr6:coauthVersionLast="36" xr6:coauthVersionMax="36" xr10:uidLastSave="{00000000-0000-0000-0000-000000000000}"/>
  <bookViews>
    <workbookView xWindow="0" yWindow="0" windowWidth="28800" windowHeight="11925" xr2:uid="{8C5E37DA-50BB-469A-BD4D-7C56BF6AF098}"/>
  </bookViews>
  <sheets>
    <sheet name="МНВ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6" i="3"/>
  <c r="Q26" i="3"/>
  <c r="O26" i="3"/>
  <c r="N26" i="3"/>
  <c r="L26" i="3"/>
  <c r="I26" i="3"/>
  <c r="S25" i="3"/>
  <c r="P25" i="3"/>
  <c r="M25" i="3"/>
  <c r="G25" i="3" s="1"/>
  <c r="J25" i="3"/>
  <c r="F25" i="3"/>
  <c r="E25" i="3"/>
  <c r="S24" i="3"/>
  <c r="P24" i="3"/>
  <c r="M24" i="3"/>
  <c r="J24" i="3"/>
  <c r="F24" i="3"/>
  <c r="E24" i="3"/>
  <c r="S23" i="3"/>
  <c r="P23" i="3"/>
  <c r="M23" i="3"/>
  <c r="G23" i="3" s="1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G20" i="3" s="1"/>
  <c r="H20" i="3"/>
  <c r="E20" i="3" s="1"/>
  <c r="F20" i="3"/>
  <c r="S19" i="3"/>
  <c r="P19" i="3"/>
  <c r="M19" i="3"/>
  <c r="J19" i="3"/>
  <c r="F19" i="3"/>
  <c r="E19" i="3"/>
  <c r="S18" i="3"/>
  <c r="P18" i="3"/>
  <c r="M18" i="3"/>
  <c r="J18" i="3"/>
  <c r="G18" i="3" s="1"/>
  <c r="F18" i="3"/>
  <c r="E18" i="3"/>
  <c r="S17" i="3"/>
  <c r="P17" i="3"/>
  <c r="M17" i="3"/>
  <c r="H17" i="3"/>
  <c r="J17" i="3" s="1"/>
  <c r="G17" i="3" s="1"/>
  <c r="F17" i="3"/>
  <c r="E17" i="3"/>
  <c r="S16" i="3"/>
  <c r="P16" i="3"/>
  <c r="M16" i="3"/>
  <c r="J16" i="3"/>
  <c r="F16" i="3"/>
  <c r="E16" i="3"/>
  <c r="S15" i="3"/>
  <c r="P15" i="3"/>
  <c r="M15" i="3"/>
  <c r="H15" i="3"/>
  <c r="F15" i="3"/>
  <c r="S14" i="3"/>
  <c r="P14" i="3"/>
  <c r="M14" i="3"/>
  <c r="J14" i="3"/>
  <c r="F14" i="3"/>
  <c r="E14" i="3"/>
  <c r="S13" i="3"/>
  <c r="P13" i="3"/>
  <c r="K13" i="3"/>
  <c r="K26" i="3" s="1"/>
  <c r="H13" i="3"/>
  <c r="J13" i="3" s="1"/>
  <c r="F13" i="3"/>
  <c r="S12" i="3"/>
  <c r="P12" i="3"/>
  <c r="M12" i="3"/>
  <c r="J12" i="3"/>
  <c r="F12" i="3"/>
  <c r="E12" i="3"/>
  <c r="S11" i="3"/>
  <c r="P11" i="3"/>
  <c r="M11" i="3"/>
  <c r="J11" i="3"/>
  <c r="G11" i="3" s="1"/>
  <c r="H11" i="3"/>
  <c r="H26" i="3" s="1"/>
  <c r="F11" i="3"/>
  <c r="S10" i="3"/>
  <c r="P10" i="3"/>
  <c r="M10" i="3"/>
  <c r="J10" i="3"/>
  <c r="F10" i="3"/>
  <c r="E10" i="3"/>
  <c r="S9" i="3"/>
  <c r="P9" i="3"/>
  <c r="M9" i="3"/>
  <c r="J9" i="3"/>
  <c r="F9" i="3"/>
  <c r="E9" i="3"/>
  <c r="C94" i="2"/>
  <c r="E94" i="2" s="1"/>
  <c r="C74" i="2"/>
  <c r="C73" i="2" s="1"/>
  <c r="E73" i="2" s="1"/>
  <c r="C63" i="2"/>
  <c r="E63" i="2" s="1"/>
  <c r="D59" i="2"/>
  <c r="D104" i="2" s="1"/>
  <c r="C41" i="2"/>
  <c r="E41" i="2" s="1"/>
  <c r="C38" i="2"/>
  <c r="C35" i="2" s="1"/>
  <c r="E35" i="2" s="1"/>
  <c r="C21" i="2"/>
  <c r="C20" i="2"/>
  <c r="C19" i="2" s="1"/>
  <c r="E19" i="2" s="1"/>
  <c r="C8" i="2"/>
  <c r="E8" i="2" s="1"/>
  <c r="D5" i="2"/>
  <c r="E5" i="2" s="1"/>
  <c r="D54" i="2" l="1"/>
  <c r="E4" i="2"/>
  <c r="G22" i="3"/>
  <c r="G14" i="3"/>
  <c r="G16" i="3"/>
  <c r="G9" i="3"/>
  <c r="F26" i="3"/>
  <c r="G12" i="3"/>
  <c r="G21" i="3"/>
  <c r="P26" i="3"/>
  <c r="G10" i="3"/>
  <c r="E11" i="3"/>
  <c r="G19" i="3"/>
  <c r="G24" i="3"/>
  <c r="M13" i="3"/>
  <c r="G13" i="3" s="1"/>
  <c r="S26" i="3"/>
  <c r="E13" i="3"/>
  <c r="E15" i="3"/>
  <c r="J15" i="3"/>
  <c r="G15" i="3" s="1"/>
  <c r="E59" i="2"/>
  <c r="E26" i="3" l="1"/>
  <c r="G26" i="3"/>
  <c r="M26" i="3"/>
  <c r="J26" i="3"/>
</calcChain>
</file>

<file path=xl/sharedStrings.xml><?xml version="1.0" encoding="utf-8"?>
<sst xmlns="http://schemas.openxmlformats.org/spreadsheetml/2006/main" count="96" uniqueCount="80">
  <si>
    <t>Касові видатки МНВК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</si>
  <si>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</si>
  <si>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</si>
  <si>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</si>
  <si>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бланки свідоцтв і тариф. списки / 05.2022</t>
  </si>
  <si>
    <t>додатки до свідоцтв / 06.2022</t>
  </si>
  <si>
    <t xml:space="preserve">Підписка </t>
  </si>
  <si>
    <t>Медикаменти</t>
  </si>
  <si>
    <t>Господарчі товари</t>
  </si>
  <si>
    <t>господарчі товари / 02,04,06. 2022</t>
  </si>
  <si>
    <t>буд. матеріали / 05,06,2022</t>
  </si>
  <si>
    <t>лаки, фарби / 06.2022</t>
  </si>
  <si>
    <t>сантехніка / 06.2022</t>
  </si>
  <si>
    <t>електротовари / 06.2022</t>
  </si>
  <si>
    <t xml:space="preserve">Миючі засоби    </t>
  </si>
  <si>
    <t>Меблі</t>
  </si>
  <si>
    <t>Бензин</t>
  </si>
  <si>
    <t>Запчастини</t>
  </si>
  <si>
    <t>акумулятор / 03. 2022</t>
  </si>
  <si>
    <t>картридж / 03. 2022</t>
  </si>
  <si>
    <t>запчастини / 04,05,06.2022</t>
  </si>
  <si>
    <t>Ін.матеріали</t>
  </si>
  <si>
    <t>індикатор, паяльник, рулетка / 02. 2022</t>
  </si>
  <si>
    <t>конус дорожній / 02. 2022</t>
  </si>
  <si>
    <t>вогнегасники 3шт. / 03. 2022</t>
  </si>
  <si>
    <t>клавіатура 2шт., мишки 2шт.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</si>
  <si>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</si>
  <si>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</si>
  <si>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</si>
  <si>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</si>
  <si>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</si>
  <si>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</si>
  <si>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</si>
  <si>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автомобіля / 04,05,06.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</si>
  <si>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</si>
  <si>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</si>
  <si>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</si>
  <si>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</si>
  <si>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</si>
  <si>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</si>
  <si>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</si>
  <si>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</si>
  <si>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</si>
  <si>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</si>
  <si>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</si>
  <si>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</si>
  <si>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</si>
  <si>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заправка картриджа / 04. 2022</t>
  </si>
  <si>
    <t>регенерація картриджа / 04. 2022</t>
  </si>
  <si>
    <t>техогляд авто / 06.2022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</si>
  <si>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</si>
  <si>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</si>
  <si>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</si>
  <si>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</si>
  <si>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</si>
  <si>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</si>
  <si>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</si>
  <si>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</si>
  <si>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</si>
  <si>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</si>
  <si>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</si>
  <si>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</si>
  <si>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</si>
  <si>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</si>
  <si>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</si>
  <si>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</si>
  <si>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</si>
  <si>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</si>
  <si>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</si>
  <si>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</si>
  <si>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</si>
  <si>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</si>
  <si>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</si>
  <si>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</si>
  <si>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</si>
  <si>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</si>
  <si>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</si>
  <si>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</si>
  <si>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МНВК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</si>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</sst>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165" fontId="13" fillId="0" borderId="24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7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7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8" xfId="1" applyNumberFormat="1" applyFont="1" applyBorder="1" applyAlignment="1">
      <alignment horizontal="center" vertical="center" wrapText="1"/>
    </xf>
    <xf numFmtId="164" fontId="13" fillId="0" borderId="29" xfId="1" applyNumberFormat="1" applyFont="1" applyBorder="1" applyAlignment="1">
      <alignment horizontal="center" vertical="center" wrapText="1"/>
    </xf>
    <xf numFmtId="165" fontId="13" fillId="0" borderId="29" xfId="1" applyNumberFormat="1" applyFont="1" applyBorder="1" applyAlignment="1">
      <alignment horizontal="right" vertical="center" wrapText="1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3" xfId="1" applyNumberFormat="1" applyFont="1" applyBorder="1" applyAlignment="1">
      <alignment horizontal="right" vertical="center" wrapText="1" indent="1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164" fontId="2" fillId="4" borderId="15" xfId="1" applyNumberFormat="1" applyFont="1" applyFill="1" applyBorder="1" applyAlignment="1">
      <alignment horizontal="center" vertical="center" wrapText="1"/>
    </xf>
    <xf numFmtId="164" fontId="2" fillId="4" borderId="37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DD4F820E-F381-4BF0-A00A-603A7F492C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266A-0D4E-41C3-94EF-103D8DBAEC14}">
  <sheetPr codeName="Лист1">
    <pageSetUpPr fitToPage="1"/>
  </sheetPr>
  <dimension ref="A1:Z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5" customWidth="1"/>
    <col min="2" max="2" width="8.28515625" style="106" customWidth="1"/>
    <col min="3" max="3" width="16" style="104" customWidth="1"/>
    <col min="4" max="4" width="33.28515625" style="71" customWidth="1"/>
    <col min="5" max="5" width="21.85546875" style="71" customWidth="1"/>
    <col min="6" max="6" width="23" style="104" customWidth="1"/>
    <col min="7" max="7" width="22.28515625" style="104" customWidth="1"/>
    <col min="8" max="8" width="21.7109375" style="104" customWidth="1"/>
    <col min="9" max="10" width="23" style="104" customWidth="1"/>
    <col min="11" max="11" width="19.85546875" style="71" customWidth="1"/>
    <col min="12" max="13" width="18.5703125" style="104" customWidth="1"/>
    <col min="14" max="14" width="21" style="104" customWidth="1"/>
    <col min="15" max="15" width="23.5703125" style="104" customWidth="1"/>
    <col min="16" max="16" width="21" style="104" customWidth="1"/>
    <col min="17" max="17" width="19.42578125" style="71" hidden="1" customWidth="1"/>
    <col min="18" max="19" width="19.42578125" style="104" hidden="1" customWidth="1"/>
    <col min="20" max="21" width="18.140625" style="104" customWidth="1"/>
    <col min="22" max="22" width="14.28515625" style="71" customWidth="1"/>
    <col min="23" max="25" width="18.140625" style="104" customWidth="1"/>
    <col min="26" max="27" width="14.28515625" style="71" customWidth="1"/>
    <col min="28" max="16384" width="9.140625" style="71"/>
  </cols>
  <sheetData>
    <row r="1" spans="1:26" s="30" customFormat="1" ht="7.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T1" s="32"/>
      <c r="U1" s="33"/>
      <c r="W1" s="32"/>
      <c r="X1" s="32"/>
      <c r="Y1" s="33"/>
    </row>
    <row r="2" spans="1:26" s="30" customFormat="1" ht="6.75" customHeight="1" x14ac:dyDescent="0.25">
      <c r="B2" s="34" t="s">
        <v>50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6" s="30" customFormat="1" ht="40.5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6" s="30" customFormat="1" ht="22.5" customHeight="1" x14ac:dyDescent="0.3">
      <c r="B4" s="35" t="s">
        <v>51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6" s="30" customFormat="1" ht="2.25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N5" s="36"/>
      <c r="O5" s="36"/>
      <c r="P5" s="36"/>
      <c r="Q5" s="36"/>
      <c r="T5" s="36"/>
      <c r="U5" s="36"/>
      <c r="V5" s="36"/>
      <c r="X5" s="36"/>
      <c r="Y5" s="36"/>
      <c r="Z5" s="36"/>
    </row>
    <row r="6" spans="1:26" s="30" customFormat="1" ht="40.5" customHeight="1" thickBot="1" x14ac:dyDescent="0.3">
      <c r="A6" s="37" t="s">
        <v>52</v>
      </c>
      <c r="B6" s="38" t="s">
        <v>53</v>
      </c>
      <c r="C6" s="39" t="s">
        <v>54</v>
      </c>
      <c r="D6" s="40"/>
      <c r="E6" s="41" t="s">
        <v>55</v>
      </c>
      <c r="F6" s="42"/>
      <c r="G6" s="43"/>
      <c r="H6" s="41" t="s">
        <v>56</v>
      </c>
      <c r="I6" s="42"/>
      <c r="J6" s="43"/>
      <c r="K6" s="44" t="s">
        <v>57</v>
      </c>
      <c r="L6" s="45"/>
      <c r="M6" s="43"/>
      <c r="N6" s="44" t="s">
        <v>58</v>
      </c>
      <c r="O6" s="45"/>
      <c r="P6" s="46"/>
      <c r="Q6" s="44" t="s">
        <v>59</v>
      </c>
      <c r="R6" s="45"/>
      <c r="S6" s="43"/>
    </row>
    <row r="7" spans="1:26" s="30" customFormat="1" ht="53.25" customHeight="1" thickBot="1" x14ac:dyDescent="0.3">
      <c r="A7" s="47"/>
      <c r="B7" s="48"/>
      <c r="C7" s="49"/>
      <c r="D7" s="50"/>
      <c r="E7" s="51" t="s">
        <v>60</v>
      </c>
      <c r="F7" s="52" t="s">
        <v>61</v>
      </c>
      <c r="G7" s="52" t="s">
        <v>62</v>
      </c>
      <c r="H7" s="51" t="s">
        <v>60</v>
      </c>
      <c r="I7" s="52" t="s">
        <v>61</v>
      </c>
      <c r="J7" s="52" t="s">
        <v>62</v>
      </c>
      <c r="K7" s="51" t="s">
        <v>60</v>
      </c>
      <c r="L7" s="52" t="s">
        <v>61</v>
      </c>
      <c r="M7" s="52" t="s">
        <v>62</v>
      </c>
      <c r="N7" s="51" t="s">
        <v>60</v>
      </c>
      <c r="O7" s="52" t="s">
        <v>61</v>
      </c>
      <c r="P7" s="52" t="s">
        <v>62</v>
      </c>
      <c r="Q7" s="51" t="s">
        <v>60</v>
      </c>
      <c r="R7" s="52" t="s">
        <v>61</v>
      </c>
      <c r="S7" s="52" t="s">
        <v>62</v>
      </c>
    </row>
    <row r="8" spans="1:26" s="63" customFormat="1" ht="15" thickBot="1" x14ac:dyDescent="0.25">
      <c r="A8" s="53">
        <v>1</v>
      </c>
      <c r="B8" s="54">
        <v>2</v>
      </c>
      <c r="C8" s="55">
        <v>3</v>
      </c>
      <c r="D8" s="56"/>
      <c r="E8" s="57">
        <v>4</v>
      </c>
      <c r="F8" s="58">
        <v>5</v>
      </c>
      <c r="G8" s="58">
        <v>6</v>
      </c>
      <c r="H8" s="59">
        <v>7</v>
      </c>
      <c r="I8" s="60">
        <v>8</v>
      </c>
      <c r="J8" s="61">
        <v>9</v>
      </c>
      <c r="K8" s="59">
        <v>10</v>
      </c>
      <c r="L8" s="58">
        <v>11</v>
      </c>
      <c r="M8" s="58">
        <v>12</v>
      </c>
      <c r="N8" s="60">
        <v>13</v>
      </c>
      <c r="O8" s="62">
        <v>14</v>
      </c>
      <c r="P8" s="62">
        <v>15</v>
      </c>
      <c r="Q8" s="60">
        <v>16</v>
      </c>
      <c r="R8" s="62">
        <v>17</v>
      </c>
      <c r="S8" s="62">
        <v>18</v>
      </c>
    </row>
    <row r="9" spans="1:26" ht="18.75" customHeight="1" x14ac:dyDescent="0.2">
      <c r="A9" s="64" t="s">
        <v>78</v>
      </c>
      <c r="B9" s="98">
        <v>2111</v>
      </c>
      <c r="C9" s="99" t="s">
        <v>63</v>
      </c>
      <c r="D9" s="100"/>
      <c r="E9" s="65">
        <f t="shared" ref="E9:G25" si="0">H9+K9+N9+Q9</f>
        <v>2763400</v>
      </c>
      <c r="F9" s="66">
        <f t="shared" si="0"/>
        <v>1505775.95</v>
      </c>
      <c r="G9" s="67">
        <f t="shared" si="0"/>
        <v>1257624.05</v>
      </c>
      <c r="H9" s="68">
        <v>2488400</v>
      </c>
      <c r="I9" s="69">
        <v>1328750.77</v>
      </c>
      <c r="J9" s="70">
        <f>H9-I9</f>
        <v>1159649.23</v>
      </c>
      <c r="K9" s="68">
        <v>275000</v>
      </c>
      <c r="L9" s="69">
        <v>177025.18</v>
      </c>
      <c r="M9" s="70">
        <f>K9-L9</f>
        <v>97974.82</v>
      </c>
      <c r="N9" s="68">
        <v>0</v>
      </c>
      <c r="O9" s="69">
        <v>0</v>
      </c>
      <c r="P9" s="70">
        <f>N9-O9</f>
        <v>0</v>
      </c>
      <c r="Q9" s="96">
        <v>0</v>
      </c>
      <c r="R9" s="97">
        <v>0</v>
      </c>
      <c r="S9" s="70">
        <f>Q9-R9</f>
        <v>0</v>
      </c>
      <c r="T9" s="71"/>
      <c r="U9" s="71"/>
      <c r="W9" s="71"/>
      <c r="X9" s="71"/>
      <c r="Y9" s="71"/>
    </row>
    <row r="10" spans="1:26" ht="18.75" customHeight="1" x14ac:dyDescent="0.2">
      <c r="A10" s="64"/>
      <c r="B10" s="72">
        <v>2120</v>
      </c>
      <c r="C10" s="73" t="s">
        <v>64</v>
      </c>
      <c r="D10" s="74"/>
      <c r="E10" s="75">
        <f t="shared" si="0"/>
        <v>583000</v>
      </c>
      <c r="F10" s="76">
        <f t="shared" si="0"/>
        <v>316253.39</v>
      </c>
      <c r="G10" s="77">
        <f t="shared" si="0"/>
        <v>266746.61</v>
      </c>
      <c r="H10" s="68">
        <v>522500</v>
      </c>
      <c r="I10" s="69">
        <v>271755.94</v>
      </c>
      <c r="J10" s="70">
        <f>H10-I10</f>
        <v>250744.06</v>
      </c>
      <c r="K10" s="68">
        <v>60500</v>
      </c>
      <c r="L10" s="69">
        <v>44497.45</v>
      </c>
      <c r="M10" s="70">
        <f>K10-L10</f>
        <v>16002.550000000003</v>
      </c>
      <c r="N10" s="68">
        <v>0</v>
      </c>
      <c r="O10" s="69">
        <v>0</v>
      </c>
      <c r="P10" s="70">
        <f>N10-O10</f>
        <v>0</v>
      </c>
      <c r="Q10" s="93">
        <v>0</v>
      </c>
      <c r="R10" s="94">
        <v>0</v>
      </c>
      <c r="S10" s="70">
        <f>Q10-R10</f>
        <v>0</v>
      </c>
      <c r="T10" s="71"/>
      <c r="U10" s="71"/>
      <c r="W10" s="71"/>
      <c r="X10" s="71"/>
      <c r="Y10" s="71"/>
    </row>
    <row r="11" spans="1:26" ht="18.75" customHeight="1" x14ac:dyDescent="0.2">
      <c r="A11" s="64"/>
      <c r="B11" s="72">
        <v>2210</v>
      </c>
      <c r="C11" s="73" t="s">
        <v>1</v>
      </c>
      <c r="D11" s="74"/>
      <c r="E11" s="75">
        <f t="shared" si="0"/>
        <v>639599.9</v>
      </c>
      <c r="F11" s="76">
        <f t="shared" si="0"/>
        <v>328930.56</v>
      </c>
      <c r="G11" s="77">
        <f t="shared" si="0"/>
        <v>310669.33999999997</v>
      </c>
      <c r="H11" s="68">
        <f>182200+90000</f>
        <v>272200</v>
      </c>
      <c r="I11" s="69">
        <v>220768.56</v>
      </c>
      <c r="J11" s="70">
        <f t="shared" ref="J11:J24" si="1">H11-I11</f>
        <v>51431.44</v>
      </c>
      <c r="K11" s="68">
        <v>277600</v>
      </c>
      <c r="L11" s="69">
        <v>25609.1</v>
      </c>
      <c r="M11" s="70">
        <f t="shared" ref="M11:M24" si="2">K11-L11</f>
        <v>251990.9</v>
      </c>
      <c r="N11" s="68">
        <v>89799.9</v>
      </c>
      <c r="O11" s="69">
        <v>82552.899999999994</v>
      </c>
      <c r="P11" s="70">
        <f t="shared" ref="P11:P24" si="3">N11-O11</f>
        <v>7247</v>
      </c>
      <c r="Q11" s="93">
        <v>0</v>
      </c>
      <c r="R11" s="94">
        <v>0</v>
      </c>
      <c r="S11" s="70">
        <f t="shared" ref="S11:S24" si="4">Q11-R11</f>
        <v>0</v>
      </c>
      <c r="T11" s="71"/>
      <c r="U11" s="71"/>
      <c r="W11" s="71"/>
      <c r="X11" s="71"/>
      <c r="Y11" s="71"/>
    </row>
    <row r="12" spans="1:26" ht="18.75" customHeight="1" x14ac:dyDescent="0.2">
      <c r="A12" s="64"/>
      <c r="B12" s="72">
        <v>2230</v>
      </c>
      <c r="C12" s="73" t="s">
        <v>65</v>
      </c>
      <c r="D12" s="74"/>
      <c r="E12" s="75">
        <f t="shared" si="0"/>
        <v>0</v>
      </c>
      <c r="F12" s="76">
        <f t="shared" si="0"/>
        <v>0</v>
      </c>
      <c r="G12" s="77">
        <f t="shared" si="0"/>
        <v>0</v>
      </c>
      <c r="H12" s="68">
        <v>0</v>
      </c>
      <c r="I12" s="69">
        <v>0</v>
      </c>
      <c r="J12" s="70">
        <f t="shared" si="1"/>
        <v>0</v>
      </c>
      <c r="K12" s="68">
        <v>0</v>
      </c>
      <c r="L12" s="69">
        <v>0</v>
      </c>
      <c r="M12" s="70">
        <f t="shared" si="2"/>
        <v>0</v>
      </c>
      <c r="N12" s="68">
        <v>0</v>
      </c>
      <c r="O12" s="69">
        <v>0</v>
      </c>
      <c r="P12" s="70">
        <f t="shared" si="3"/>
        <v>0</v>
      </c>
      <c r="Q12" s="93">
        <v>0</v>
      </c>
      <c r="R12" s="94">
        <v>0</v>
      </c>
      <c r="S12" s="70">
        <f t="shared" si="4"/>
        <v>0</v>
      </c>
      <c r="T12" s="71"/>
      <c r="U12" s="71"/>
      <c r="W12" s="71"/>
      <c r="X12" s="71"/>
      <c r="Y12" s="71"/>
    </row>
    <row r="13" spans="1:26" ht="18.75" customHeight="1" x14ac:dyDescent="0.2">
      <c r="A13" s="64"/>
      <c r="B13" s="72">
        <v>2240</v>
      </c>
      <c r="C13" s="73" t="s">
        <v>27</v>
      </c>
      <c r="D13" s="74"/>
      <c r="E13" s="75">
        <f t="shared" si="0"/>
        <v>385876.16</v>
      </c>
      <c r="F13" s="76">
        <f t="shared" si="0"/>
        <v>80164</v>
      </c>
      <c r="G13" s="77">
        <f t="shared" si="0"/>
        <v>305712.15999999997</v>
      </c>
      <c r="H13" s="68">
        <f>395800+190000-180000-90000</f>
        <v>315800</v>
      </c>
      <c r="I13" s="69">
        <v>24851</v>
      </c>
      <c r="J13" s="70">
        <f t="shared" si="1"/>
        <v>290949</v>
      </c>
      <c r="K13" s="68">
        <f>39300+20000</f>
        <v>59300</v>
      </c>
      <c r="L13" s="69">
        <v>50143</v>
      </c>
      <c r="M13" s="70">
        <f t="shared" si="2"/>
        <v>9157</v>
      </c>
      <c r="N13" s="68">
        <v>10776.16</v>
      </c>
      <c r="O13" s="69">
        <v>5170</v>
      </c>
      <c r="P13" s="70">
        <f t="shared" si="3"/>
        <v>5606.16</v>
      </c>
      <c r="Q13" s="93">
        <v>0</v>
      </c>
      <c r="R13" s="94">
        <v>0</v>
      </c>
      <c r="S13" s="70">
        <f t="shared" si="4"/>
        <v>0</v>
      </c>
      <c r="T13" s="71"/>
      <c r="U13" s="71"/>
      <c r="W13" s="71"/>
      <c r="X13" s="71"/>
      <c r="Y13" s="71"/>
    </row>
    <row r="14" spans="1:26" ht="18.75" customHeight="1" x14ac:dyDescent="0.2">
      <c r="A14" s="64"/>
      <c r="B14" s="72">
        <v>2250</v>
      </c>
      <c r="C14" s="73" t="s">
        <v>66</v>
      </c>
      <c r="D14" s="74"/>
      <c r="E14" s="75">
        <f t="shared" si="0"/>
        <v>5300</v>
      </c>
      <c r="F14" s="76">
        <f t="shared" si="0"/>
        <v>300</v>
      </c>
      <c r="G14" s="77">
        <f t="shared" si="0"/>
        <v>5000</v>
      </c>
      <c r="H14" s="68">
        <v>4300</v>
      </c>
      <c r="I14" s="69">
        <v>300</v>
      </c>
      <c r="J14" s="70">
        <f t="shared" si="1"/>
        <v>4000</v>
      </c>
      <c r="K14" s="68">
        <v>1000</v>
      </c>
      <c r="L14" s="69">
        <v>0</v>
      </c>
      <c r="M14" s="70">
        <f t="shared" si="2"/>
        <v>1000</v>
      </c>
      <c r="N14" s="68">
        <v>0</v>
      </c>
      <c r="O14" s="69">
        <v>0</v>
      </c>
      <c r="P14" s="70">
        <f t="shared" si="3"/>
        <v>0</v>
      </c>
      <c r="Q14" s="93">
        <v>0</v>
      </c>
      <c r="R14" s="94">
        <v>0</v>
      </c>
      <c r="S14" s="70">
        <f t="shared" si="4"/>
        <v>0</v>
      </c>
      <c r="T14" s="71"/>
      <c r="U14" s="71"/>
      <c r="W14" s="71"/>
      <c r="X14" s="71"/>
      <c r="Y14" s="71"/>
    </row>
    <row r="15" spans="1:26" ht="18.75" customHeight="1" x14ac:dyDescent="0.2">
      <c r="A15" s="64"/>
      <c r="B15" s="72">
        <v>2271</v>
      </c>
      <c r="C15" s="73" t="s">
        <v>67</v>
      </c>
      <c r="D15" s="74"/>
      <c r="E15" s="75">
        <f t="shared" si="0"/>
        <v>1194400</v>
      </c>
      <c r="F15" s="76">
        <f t="shared" si="0"/>
        <v>699152.16999999993</v>
      </c>
      <c r="G15" s="77">
        <f t="shared" si="0"/>
        <v>495247.83</v>
      </c>
      <c r="H15" s="68">
        <f>962000+209000</f>
        <v>1171000</v>
      </c>
      <c r="I15" s="69">
        <v>683532.98</v>
      </c>
      <c r="J15" s="70">
        <f t="shared" si="1"/>
        <v>487467.02</v>
      </c>
      <c r="K15" s="68">
        <v>23400</v>
      </c>
      <c r="L15" s="69">
        <v>15619.19</v>
      </c>
      <c r="M15" s="70">
        <f t="shared" si="2"/>
        <v>7780.8099999999995</v>
      </c>
      <c r="N15" s="68">
        <v>0</v>
      </c>
      <c r="O15" s="69">
        <v>0</v>
      </c>
      <c r="P15" s="70">
        <f t="shared" si="3"/>
        <v>0</v>
      </c>
      <c r="Q15" s="93">
        <v>0</v>
      </c>
      <c r="R15" s="94">
        <v>0</v>
      </c>
      <c r="S15" s="70">
        <f t="shared" si="4"/>
        <v>0</v>
      </c>
      <c r="T15" s="71"/>
      <c r="U15" s="71"/>
      <c r="W15" s="71"/>
      <c r="X15" s="71"/>
      <c r="Y15" s="71"/>
    </row>
    <row r="16" spans="1:26" ht="18.75" customHeight="1" x14ac:dyDescent="0.2">
      <c r="A16" s="64"/>
      <c r="B16" s="72">
        <v>2272</v>
      </c>
      <c r="C16" s="73" t="s">
        <v>68</v>
      </c>
      <c r="D16" s="74"/>
      <c r="E16" s="75">
        <f t="shared" si="0"/>
        <v>10000</v>
      </c>
      <c r="F16" s="76">
        <f t="shared" si="0"/>
        <v>6278.1100000000006</v>
      </c>
      <c r="G16" s="77">
        <f t="shared" si="0"/>
        <v>3721.89</v>
      </c>
      <c r="H16" s="68">
        <v>7600</v>
      </c>
      <c r="I16" s="69">
        <v>4681.8</v>
      </c>
      <c r="J16" s="70">
        <f t="shared" si="1"/>
        <v>2918.2</v>
      </c>
      <c r="K16" s="68">
        <v>2400</v>
      </c>
      <c r="L16" s="69">
        <v>1596.31</v>
      </c>
      <c r="M16" s="70">
        <f t="shared" si="2"/>
        <v>803.69</v>
      </c>
      <c r="N16" s="68">
        <v>0</v>
      </c>
      <c r="O16" s="69">
        <v>0</v>
      </c>
      <c r="P16" s="70">
        <f t="shared" si="3"/>
        <v>0</v>
      </c>
      <c r="Q16" s="93">
        <v>0</v>
      </c>
      <c r="R16" s="94">
        <v>0</v>
      </c>
      <c r="S16" s="70">
        <f t="shared" si="4"/>
        <v>0</v>
      </c>
      <c r="T16" s="71"/>
      <c r="U16" s="71"/>
      <c r="W16" s="71"/>
      <c r="X16" s="71"/>
      <c r="Y16" s="71"/>
    </row>
    <row r="17" spans="1:25" ht="18.75" customHeight="1" x14ac:dyDescent="0.2">
      <c r="A17" s="64"/>
      <c r="B17" s="72">
        <v>2273</v>
      </c>
      <c r="C17" s="73" t="s">
        <v>69</v>
      </c>
      <c r="D17" s="74"/>
      <c r="E17" s="75">
        <f t="shared" si="0"/>
        <v>154000</v>
      </c>
      <c r="F17" s="76">
        <f t="shared" si="0"/>
        <v>23947.74</v>
      </c>
      <c r="G17" s="77">
        <f t="shared" si="0"/>
        <v>130052.26</v>
      </c>
      <c r="H17" s="68">
        <f>140000</f>
        <v>140000</v>
      </c>
      <c r="I17" s="69">
        <v>23947.74</v>
      </c>
      <c r="J17" s="70">
        <f t="shared" si="1"/>
        <v>116052.26</v>
      </c>
      <c r="K17" s="68">
        <v>14000</v>
      </c>
      <c r="L17" s="69">
        <v>0</v>
      </c>
      <c r="M17" s="70">
        <f t="shared" si="2"/>
        <v>14000</v>
      </c>
      <c r="N17" s="68">
        <v>0</v>
      </c>
      <c r="O17" s="69">
        <v>0</v>
      </c>
      <c r="P17" s="70">
        <f t="shared" si="3"/>
        <v>0</v>
      </c>
      <c r="Q17" s="93">
        <v>0</v>
      </c>
      <c r="R17" s="94">
        <v>0</v>
      </c>
      <c r="S17" s="70">
        <f t="shared" si="4"/>
        <v>0</v>
      </c>
      <c r="T17" s="71"/>
      <c r="U17" s="71"/>
      <c r="W17" s="71"/>
      <c r="X17" s="71"/>
      <c r="Y17" s="71"/>
    </row>
    <row r="18" spans="1:25" ht="18.75" customHeight="1" x14ac:dyDescent="0.2">
      <c r="A18" s="64"/>
      <c r="B18" s="72">
        <v>2274</v>
      </c>
      <c r="C18" s="73" t="s">
        <v>70</v>
      </c>
      <c r="D18" s="74"/>
      <c r="E18" s="75">
        <f t="shared" si="0"/>
        <v>0</v>
      </c>
      <c r="F18" s="76">
        <f t="shared" si="0"/>
        <v>0</v>
      </c>
      <c r="G18" s="77">
        <f t="shared" si="0"/>
        <v>0</v>
      </c>
      <c r="H18" s="68">
        <v>0</v>
      </c>
      <c r="I18" s="69">
        <v>0</v>
      </c>
      <c r="J18" s="70">
        <f t="shared" si="1"/>
        <v>0</v>
      </c>
      <c r="K18" s="68">
        <v>0</v>
      </c>
      <c r="L18" s="69">
        <v>0</v>
      </c>
      <c r="M18" s="70">
        <f t="shared" si="2"/>
        <v>0</v>
      </c>
      <c r="N18" s="68">
        <v>0</v>
      </c>
      <c r="O18" s="69">
        <v>0</v>
      </c>
      <c r="P18" s="70">
        <f t="shared" si="3"/>
        <v>0</v>
      </c>
      <c r="Q18" s="93">
        <v>0</v>
      </c>
      <c r="R18" s="94">
        <v>0</v>
      </c>
      <c r="S18" s="70">
        <f t="shared" si="4"/>
        <v>0</v>
      </c>
      <c r="T18" s="71"/>
      <c r="U18" s="71"/>
      <c r="W18" s="71"/>
      <c r="X18" s="71"/>
      <c r="Y18" s="71"/>
    </row>
    <row r="19" spans="1:25" ht="18.75" customHeight="1" x14ac:dyDescent="0.2">
      <c r="A19" s="64"/>
      <c r="B19" s="72">
        <v>2275</v>
      </c>
      <c r="C19" s="73" t="s">
        <v>71</v>
      </c>
      <c r="D19" s="74"/>
      <c r="E19" s="75">
        <f t="shared" si="0"/>
        <v>2200</v>
      </c>
      <c r="F19" s="76">
        <f t="shared" si="0"/>
        <v>1160.6400000000001</v>
      </c>
      <c r="G19" s="77">
        <f t="shared" si="0"/>
        <v>1039.3599999999999</v>
      </c>
      <c r="H19" s="68">
        <v>2200</v>
      </c>
      <c r="I19" s="69">
        <v>1160.6400000000001</v>
      </c>
      <c r="J19" s="70">
        <f t="shared" si="1"/>
        <v>1039.3599999999999</v>
      </c>
      <c r="K19" s="68">
        <v>0</v>
      </c>
      <c r="L19" s="69">
        <v>0</v>
      </c>
      <c r="M19" s="70">
        <f t="shared" si="2"/>
        <v>0</v>
      </c>
      <c r="N19" s="68">
        <v>0</v>
      </c>
      <c r="O19" s="69">
        <v>0</v>
      </c>
      <c r="P19" s="70">
        <f t="shared" si="3"/>
        <v>0</v>
      </c>
      <c r="Q19" s="93">
        <v>0</v>
      </c>
      <c r="R19" s="94">
        <v>0</v>
      </c>
      <c r="S19" s="70">
        <f t="shared" si="4"/>
        <v>0</v>
      </c>
      <c r="T19" s="71"/>
      <c r="U19" s="71"/>
      <c r="W19" s="71"/>
      <c r="X19" s="71"/>
      <c r="Y19" s="71"/>
    </row>
    <row r="20" spans="1:25" ht="18.75" customHeight="1" x14ac:dyDescent="0.2">
      <c r="A20" s="64"/>
      <c r="B20" s="72">
        <v>2282</v>
      </c>
      <c r="C20" s="78" t="s">
        <v>72</v>
      </c>
      <c r="D20" s="78"/>
      <c r="E20" s="75">
        <f t="shared" si="0"/>
        <v>6852</v>
      </c>
      <c r="F20" s="76">
        <f t="shared" si="0"/>
        <v>4823.2</v>
      </c>
      <c r="G20" s="77">
        <f t="shared" si="0"/>
        <v>2028.8000000000002</v>
      </c>
      <c r="H20" s="68">
        <f>500+452+3900</f>
        <v>4852</v>
      </c>
      <c r="I20" s="69">
        <v>4823.2</v>
      </c>
      <c r="J20" s="70">
        <f t="shared" si="1"/>
        <v>28.800000000000182</v>
      </c>
      <c r="K20" s="68">
        <v>2000</v>
      </c>
      <c r="L20" s="69">
        <v>0</v>
      </c>
      <c r="M20" s="70">
        <f t="shared" si="2"/>
        <v>2000</v>
      </c>
      <c r="N20" s="68">
        <v>0</v>
      </c>
      <c r="O20" s="69">
        <v>0</v>
      </c>
      <c r="P20" s="70">
        <f t="shared" si="3"/>
        <v>0</v>
      </c>
      <c r="Q20" s="93">
        <v>0</v>
      </c>
      <c r="R20" s="94">
        <v>0</v>
      </c>
      <c r="S20" s="70">
        <f t="shared" si="4"/>
        <v>0</v>
      </c>
      <c r="T20" s="71"/>
      <c r="U20" s="71"/>
      <c r="W20" s="71"/>
      <c r="X20" s="71"/>
      <c r="Y20" s="71"/>
    </row>
    <row r="21" spans="1:25" ht="18.75" customHeight="1" x14ac:dyDescent="0.2">
      <c r="A21" s="64"/>
      <c r="B21" s="72">
        <v>2730</v>
      </c>
      <c r="C21" s="73" t="s">
        <v>73</v>
      </c>
      <c r="D21" s="74"/>
      <c r="E21" s="75">
        <f t="shared" si="0"/>
        <v>0</v>
      </c>
      <c r="F21" s="76">
        <f t="shared" si="0"/>
        <v>0</v>
      </c>
      <c r="G21" s="77">
        <f t="shared" si="0"/>
        <v>0</v>
      </c>
      <c r="H21" s="68">
        <v>0</v>
      </c>
      <c r="I21" s="69">
        <v>0</v>
      </c>
      <c r="J21" s="70">
        <f t="shared" si="1"/>
        <v>0</v>
      </c>
      <c r="K21" s="68">
        <v>0</v>
      </c>
      <c r="L21" s="69">
        <v>0</v>
      </c>
      <c r="M21" s="70">
        <f t="shared" si="2"/>
        <v>0</v>
      </c>
      <c r="N21" s="68">
        <v>0</v>
      </c>
      <c r="O21" s="69">
        <v>0</v>
      </c>
      <c r="P21" s="70">
        <f t="shared" si="3"/>
        <v>0</v>
      </c>
      <c r="Q21" s="93">
        <v>0</v>
      </c>
      <c r="R21" s="94">
        <v>0</v>
      </c>
      <c r="S21" s="70">
        <f t="shared" si="4"/>
        <v>0</v>
      </c>
      <c r="T21" s="71"/>
      <c r="U21" s="71"/>
      <c r="W21" s="71"/>
      <c r="X21" s="71"/>
      <c r="Y21" s="71"/>
    </row>
    <row r="22" spans="1:25" ht="18.75" customHeight="1" x14ac:dyDescent="0.2">
      <c r="A22" s="64"/>
      <c r="B22" s="72">
        <v>2800</v>
      </c>
      <c r="C22" s="73" t="s">
        <v>74</v>
      </c>
      <c r="D22" s="74"/>
      <c r="E22" s="75">
        <f t="shared" si="0"/>
        <v>10000</v>
      </c>
      <c r="F22" s="76">
        <f t="shared" si="0"/>
        <v>1380.14</v>
      </c>
      <c r="G22" s="77">
        <f t="shared" si="0"/>
        <v>8619.86</v>
      </c>
      <c r="H22" s="68">
        <v>0</v>
      </c>
      <c r="I22" s="69">
        <v>0</v>
      </c>
      <c r="J22" s="70">
        <f t="shared" si="1"/>
        <v>0</v>
      </c>
      <c r="K22" s="68">
        <v>10000</v>
      </c>
      <c r="L22" s="69">
        <v>1380.14</v>
      </c>
      <c r="M22" s="70">
        <f t="shared" si="2"/>
        <v>8619.86</v>
      </c>
      <c r="N22" s="68">
        <v>0</v>
      </c>
      <c r="O22" s="69">
        <v>0</v>
      </c>
      <c r="P22" s="70">
        <f t="shared" si="3"/>
        <v>0</v>
      </c>
      <c r="Q22" s="93">
        <v>0</v>
      </c>
      <c r="R22" s="94">
        <v>0</v>
      </c>
      <c r="S22" s="70">
        <f t="shared" si="4"/>
        <v>0</v>
      </c>
      <c r="T22" s="71"/>
      <c r="U22" s="71"/>
      <c r="W22" s="71"/>
      <c r="X22" s="71"/>
      <c r="Y22" s="71"/>
    </row>
    <row r="23" spans="1:25" ht="18.75" customHeight="1" x14ac:dyDescent="0.2">
      <c r="A23" s="64"/>
      <c r="B23" s="72">
        <v>3110</v>
      </c>
      <c r="C23" s="73" t="s">
        <v>75</v>
      </c>
      <c r="D23" s="74"/>
      <c r="E23" s="75">
        <f t="shared" si="0"/>
        <v>0</v>
      </c>
      <c r="F23" s="76">
        <f t="shared" si="0"/>
        <v>0</v>
      </c>
      <c r="G23" s="77">
        <f t="shared" si="0"/>
        <v>0</v>
      </c>
      <c r="H23" s="68">
        <v>0</v>
      </c>
      <c r="I23" s="69">
        <v>0</v>
      </c>
      <c r="J23" s="70">
        <f t="shared" si="1"/>
        <v>0</v>
      </c>
      <c r="K23" s="68">
        <v>0</v>
      </c>
      <c r="L23" s="69">
        <v>0</v>
      </c>
      <c r="M23" s="70">
        <f t="shared" si="2"/>
        <v>0</v>
      </c>
      <c r="N23" s="68">
        <v>0</v>
      </c>
      <c r="O23" s="69">
        <v>0</v>
      </c>
      <c r="P23" s="70">
        <f t="shared" si="3"/>
        <v>0</v>
      </c>
      <c r="Q23" s="93">
        <v>0</v>
      </c>
      <c r="R23" s="94">
        <v>0</v>
      </c>
      <c r="S23" s="70">
        <f t="shared" si="4"/>
        <v>0</v>
      </c>
      <c r="T23" s="71"/>
      <c r="U23" s="71"/>
      <c r="W23" s="71"/>
      <c r="X23" s="71"/>
      <c r="Y23" s="71"/>
    </row>
    <row r="24" spans="1:25" ht="18.75" customHeight="1" x14ac:dyDescent="0.2">
      <c r="A24" s="64"/>
      <c r="B24" s="79">
        <v>3132</v>
      </c>
      <c r="C24" s="80" t="s">
        <v>76</v>
      </c>
      <c r="D24" s="81"/>
      <c r="E24" s="75">
        <f t="shared" si="0"/>
        <v>0</v>
      </c>
      <c r="F24" s="76">
        <f t="shared" si="0"/>
        <v>0</v>
      </c>
      <c r="G24" s="77">
        <f t="shared" si="0"/>
        <v>0</v>
      </c>
      <c r="H24" s="68">
        <v>0</v>
      </c>
      <c r="I24" s="69">
        <v>0</v>
      </c>
      <c r="J24" s="70">
        <f t="shared" si="1"/>
        <v>0</v>
      </c>
      <c r="K24" s="68">
        <v>0</v>
      </c>
      <c r="L24" s="69">
        <v>0</v>
      </c>
      <c r="M24" s="70">
        <f t="shared" si="2"/>
        <v>0</v>
      </c>
      <c r="N24" s="68">
        <v>0</v>
      </c>
      <c r="O24" s="69">
        <v>0</v>
      </c>
      <c r="P24" s="70">
        <f t="shared" si="3"/>
        <v>0</v>
      </c>
      <c r="Q24" s="93">
        <v>0</v>
      </c>
      <c r="R24" s="94">
        <v>0</v>
      </c>
      <c r="S24" s="70">
        <f t="shared" si="4"/>
        <v>0</v>
      </c>
      <c r="T24" s="71"/>
      <c r="U24" s="71"/>
      <c r="W24" s="71"/>
      <c r="X24" s="71"/>
      <c r="Y24" s="71"/>
    </row>
    <row r="25" spans="1:25" ht="18.75" customHeight="1" thickBot="1" x14ac:dyDescent="0.25">
      <c r="A25" s="64"/>
      <c r="B25" s="79">
        <v>3142</v>
      </c>
      <c r="C25" s="82" t="s">
        <v>77</v>
      </c>
      <c r="D25" s="82"/>
      <c r="E25" s="83">
        <f t="shared" si="0"/>
        <v>0</v>
      </c>
      <c r="F25" s="84">
        <f t="shared" si="0"/>
        <v>0</v>
      </c>
      <c r="G25" s="85">
        <f t="shared" si="0"/>
        <v>0</v>
      </c>
      <c r="H25" s="68">
        <v>0</v>
      </c>
      <c r="I25" s="69">
        <v>0</v>
      </c>
      <c r="J25" s="86">
        <f>H25-I25</f>
        <v>0</v>
      </c>
      <c r="K25" s="68">
        <v>0</v>
      </c>
      <c r="L25" s="69">
        <v>0</v>
      </c>
      <c r="M25" s="86">
        <f>K25-L25</f>
        <v>0</v>
      </c>
      <c r="N25" s="68">
        <v>0</v>
      </c>
      <c r="O25" s="69">
        <v>0</v>
      </c>
      <c r="P25" s="86">
        <f>N25-O25</f>
        <v>0</v>
      </c>
      <c r="Q25" s="95">
        <v>0</v>
      </c>
      <c r="R25" s="94">
        <v>0</v>
      </c>
      <c r="S25" s="86">
        <f>Q25-R25</f>
        <v>0</v>
      </c>
      <c r="T25" s="71"/>
      <c r="U25" s="71"/>
      <c r="W25" s="71"/>
      <c r="X25" s="71"/>
      <c r="Y25" s="71"/>
    </row>
    <row r="26" spans="1:25" ht="18.75" customHeight="1" thickBot="1" x14ac:dyDescent="0.25">
      <c r="A26" s="87" t="s">
        <v>79</v>
      </c>
      <c r="B26" s="88"/>
      <c r="C26" s="88"/>
      <c r="D26" s="101"/>
      <c r="E26" s="89">
        <f t="shared" ref="E26:S26" si="5">SUM(E9:E25)</f>
        <v>5754628.0599999996</v>
      </c>
      <c r="F26" s="90">
        <f t="shared" si="5"/>
        <v>2968165.9000000004</v>
      </c>
      <c r="G26" s="91">
        <f t="shared" si="5"/>
        <v>2786462.1599999997</v>
      </c>
      <c r="H26" s="102">
        <f t="shared" si="5"/>
        <v>4928852</v>
      </c>
      <c r="I26" s="103">
        <f t="shared" si="5"/>
        <v>2564572.6300000004</v>
      </c>
      <c r="J26" s="92">
        <f t="shared" si="5"/>
        <v>2364279.3699999996</v>
      </c>
      <c r="K26" s="89">
        <f t="shared" si="5"/>
        <v>725200</v>
      </c>
      <c r="L26" s="90">
        <f t="shared" si="5"/>
        <v>315870.37</v>
      </c>
      <c r="M26" s="92">
        <f t="shared" si="5"/>
        <v>409329.63</v>
      </c>
      <c r="N26" s="89">
        <f t="shared" si="5"/>
        <v>100576.06</v>
      </c>
      <c r="O26" s="90">
        <f t="shared" si="5"/>
        <v>87722.9</v>
      </c>
      <c r="P26" s="92">
        <f t="shared" si="5"/>
        <v>12853.16</v>
      </c>
      <c r="Q26" s="89">
        <f t="shared" si="5"/>
        <v>0</v>
      </c>
      <c r="R26" s="90">
        <f t="shared" si="5"/>
        <v>0</v>
      </c>
      <c r="S26" s="92">
        <f t="shared" si="5"/>
        <v>0</v>
      </c>
      <c r="T26" s="71"/>
      <c r="U26" s="71"/>
      <c r="W26" s="71"/>
      <c r="X26" s="71"/>
      <c r="Y26" s="71"/>
    </row>
  </sheetData>
  <sheetProtection sheet="1" objects="1" scenarios="1"/>
  <mergeCells count="29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F2A1-854F-42CF-A59D-4810C6149B6C}">
  <sheetPr codeName="Лист7">
    <pageSetUpPr fitToPage="1"/>
  </sheetPr>
  <dimension ref="A1:O105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22" customWidth="1"/>
    <col min="4" max="4" width="23.85546875" style="22" customWidth="1"/>
    <col min="5" max="5" width="15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МНВК!B4</f>
        <v>за 6 місяців 2022 р.</v>
      </c>
      <c r="B2" s="1"/>
      <c r="C2" s="1"/>
      <c r="D2" s="1"/>
    </row>
    <row r="4" spans="1:15" ht="18.75" customHeight="1" x14ac:dyDescent="0.3">
      <c r="A4" s="3">
        <v>2210</v>
      </c>
      <c r="B4" s="4" t="s">
        <v>1</v>
      </c>
      <c r="C4" s="4"/>
      <c r="D4" s="5">
        <f>МНВК!I11</f>
        <v>220768.56</v>
      </c>
      <c r="E4" s="6">
        <f>D4-D5</f>
        <v>0</v>
      </c>
      <c r="F4" s="7"/>
      <c r="G4" s="7"/>
      <c r="I4" s="7"/>
      <c r="J4" s="7"/>
      <c r="K4" s="7"/>
      <c r="M4" s="7"/>
      <c r="N4" s="7"/>
      <c r="O4" s="7"/>
    </row>
    <row r="5" spans="1:15" ht="18.75" hidden="1" customHeight="1" outlineLevel="1" x14ac:dyDescent="0.3">
      <c r="A5" s="8"/>
      <c r="B5" s="8"/>
      <c r="C5" s="9"/>
      <c r="D5" s="9">
        <f>SUM(D6:D40)</f>
        <v>220768.56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8.75" hidden="1" customHeight="1" collapsed="1" x14ac:dyDescent="0.3">
      <c r="A6" s="10">
        <v>2210.1</v>
      </c>
      <c r="B6" s="11" t="s">
        <v>2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0">
        <v>2210.1999999999998</v>
      </c>
      <c r="B7" s="11" t="s">
        <v>3</v>
      </c>
      <c r="C7" s="11"/>
      <c r="D7" s="12">
        <v>1437.5</v>
      </c>
      <c r="E7" s="7"/>
      <c r="F7" s="7"/>
      <c r="G7" s="7"/>
      <c r="I7" s="7"/>
      <c r="J7" s="7"/>
      <c r="K7" s="7"/>
      <c r="M7" s="7"/>
      <c r="N7" s="7"/>
      <c r="O7" s="7"/>
    </row>
    <row r="8" spans="1:15" ht="18.75" hidden="1" customHeight="1" outlineLevel="1" x14ac:dyDescent="0.3">
      <c r="A8" s="13"/>
      <c r="B8" s="14"/>
      <c r="C8" s="15">
        <f>SUM(C9:C15)</f>
        <v>1437.5</v>
      </c>
      <c r="D8" s="16"/>
      <c r="E8" s="17">
        <f>D7-C8</f>
        <v>0</v>
      </c>
    </row>
    <row r="9" spans="1:15" ht="18.75" hidden="1" customHeight="1" outlineLevel="1" x14ac:dyDescent="0.3">
      <c r="A9" s="13"/>
      <c r="B9" s="18" t="s">
        <v>4</v>
      </c>
      <c r="C9" s="16">
        <v>1107.5</v>
      </c>
      <c r="D9" s="16"/>
      <c r="E9" s="17"/>
    </row>
    <row r="10" spans="1:15" ht="18.75" customHeight="1" collapsed="1" x14ac:dyDescent="0.3">
      <c r="A10" s="10"/>
      <c r="B10" s="19" t="s">
        <v>5</v>
      </c>
      <c r="C10" s="16">
        <v>330</v>
      </c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18.75" hidden="1" customHeight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18.75" hidden="1" customHeight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18.75" hidden="1" customHeight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t="18.75" hidden="1" customHeight="1" x14ac:dyDescent="0.3">
      <c r="A14" s="10"/>
      <c r="B14" s="19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t="18.75" hidden="1" customHeight="1" x14ac:dyDescent="0.3">
      <c r="A15" s="10"/>
      <c r="B15" s="20"/>
      <c r="C15" s="16"/>
      <c r="D15" s="16"/>
      <c r="E15" s="7"/>
      <c r="F15" s="7"/>
      <c r="G15" s="7"/>
      <c r="I15" s="7"/>
      <c r="J15" s="7"/>
      <c r="K15" s="7"/>
      <c r="M15" s="7"/>
      <c r="N15" s="7"/>
      <c r="O15" s="7"/>
    </row>
    <row r="16" spans="1:15" ht="18.75" hidden="1" customHeight="1" x14ac:dyDescent="0.3">
      <c r="A16" s="10">
        <v>2210.3000000000002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t="18.75" hidden="1" customHeight="1" x14ac:dyDescent="0.3">
      <c r="A17" s="10">
        <v>2210.4</v>
      </c>
      <c r="B17" s="11" t="s">
        <v>7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t="18.75" customHeight="1" x14ac:dyDescent="0.3">
      <c r="A18" s="10">
        <v>2210.5</v>
      </c>
      <c r="B18" s="11" t="s">
        <v>8</v>
      </c>
      <c r="C18" s="11"/>
      <c r="D18" s="12">
        <v>75273</v>
      </c>
      <c r="E18" s="7"/>
      <c r="F18" s="7"/>
      <c r="G18" s="7"/>
      <c r="I18" s="7"/>
      <c r="J18" s="7"/>
      <c r="K18" s="7"/>
      <c r="M18" s="7"/>
      <c r="N18" s="7"/>
      <c r="O18" s="7"/>
    </row>
    <row r="19" spans="1:15" ht="18.75" hidden="1" customHeight="1" outlineLevel="1" x14ac:dyDescent="0.3">
      <c r="A19" s="13"/>
      <c r="B19" s="14"/>
      <c r="C19" s="15">
        <f>SUM(C20:C30)</f>
        <v>75273</v>
      </c>
      <c r="D19" s="16"/>
      <c r="E19" s="17">
        <f>D18-C19</f>
        <v>0</v>
      </c>
    </row>
    <row r="20" spans="1:15" ht="18.75" customHeight="1" collapsed="1" x14ac:dyDescent="0.3">
      <c r="A20" s="10"/>
      <c r="B20" s="18" t="s">
        <v>9</v>
      </c>
      <c r="C20" s="16">
        <f>951+300+665</f>
        <v>1916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18.75" customHeight="1" x14ac:dyDescent="0.3">
      <c r="A21" s="10"/>
      <c r="B21" s="18" t="s">
        <v>10</v>
      </c>
      <c r="C21" s="16">
        <f>180+20000+5752+28300</f>
        <v>54232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18.75" customHeight="1" x14ac:dyDescent="0.3">
      <c r="A22" s="10"/>
      <c r="B22" s="18" t="s">
        <v>11</v>
      </c>
      <c r="C22" s="16">
        <v>18600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18.75" customHeight="1" x14ac:dyDescent="0.3">
      <c r="A23" s="10"/>
      <c r="B23" s="18" t="s">
        <v>12</v>
      </c>
      <c r="C23" s="16">
        <v>265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18.75" customHeight="1" x14ac:dyDescent="0.3">
      <c r="A24" s="10"/>
      <c r="B24" s="19" t="s">
        <v>13</v>
      </c>
      <c r="C24" s="16">
        <v>260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18.75" hidden="1" customHeight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.75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hidden="1" customHeight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t="18.75" hidden="1" customHeight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t="18.75" hidden="1" customHeight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t="18.75" hidden="1" customHeight="1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t="18.75" customHeight="1" x14ac:dyDescent="0.3">
      <c r="A31" s="10">
        <v>2210.6</v>
      </c>
      <c r="B31" s="11" t="s">
        <v>14</v>
      </c>
      <c r="C31" s="11"/>
      <c r="D31" s="12">
        <v>6514</v>
      </c>
      <c r="E31" s="7"/>
      <c r="F31" s="7"/>
      <c r="G31" s="7"/>
      <c r="I31" s="7"/>
      <c r="J31" s="7"/>
      <c r="K31" s="7"/>
      <c r="M31" s="7"/>
      <c r="N31" s="7"/>
      <c r="O31" s="7"/>
    </row>
    <row r="32" spans="1:15" ht="18.75" hidden="1" customHeight="1" x14ac:dyDescent="0.3">
      <c r="A32" s="10">
        <v>2210.6999999999998</v>
      </c>
      <c r="B32" s="11" t="s">
        <v>15</v>
      </c>
      <c r="C32" s="11"/>
      <c r="D32" s="12"/>
      <c r="E32" s="7"/>
      <c r="F32" s="7"/>
      <c r="G32" s="7"/>
      <c r="I32" s="7"/>
      <c r="J32" s="7"/>
      <c r="K32" s="7"/>
      <c r="M32" s="7"/>
      <c r="N32" s="7"/>
      <c r="O32" s="7"/>
    </row>
    <row r="33" spans="1:15" ht="18.75" customHeight="1" x14ac:dyDescent="0.3">
      <c r="A33" s="10">
        <v>2210.8000000000002</v>
      </c>
      <c r="B33" s="11" t="s">
        <v>16</v>
      </c>
      <c r="C33" s="11"/>
      <c r="D33" s="12">
        <v>98486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t="18.75" customHeight="1" x14ac:dyDescent="0.3">
      <c r="A34" s="10">
        <v>2210.9</v>
      </c>
      <c r="B34" s="11" t="s">
        <v>17</v>
      </c>
      <c r="C34" s="11"/>
      <c r="D34" s="12">
        <v>34325.06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t="18.75" hidden="1" customHeight="1" outlineLevel="1" x14ac:dyDescent="0.3">
      <c r="A35" s="13"/>
      <c r="B35" s="14"/>
      <c r="C35" s="15">
        <f>SUM(C36:C39)</f>
        <v>34325.06</v>
      </c>
      <c r="D35" s="16"/>
      <c r="E35" s="17">
        <f>D34-C35</f>
        <v>0</v>
      </c>
    </row>
    <row r="36" spans="1:15" ht="18.75" customHeight="1" collapsed="1" x14ac:dyDescent="0.3">
      <c r="A36" s="10"/>
      <c r="B36" s="19" t="s">
        <v>18</v>
      </c>
      <c r="C36" s="16">
        <v>3403.06</v>
      </c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0"/>
      <c r="B37" s="19" t="s">
        <v>19</v>
      </c>
      <c r="C37" s="16">
        <v>626</v>
      </c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/>
      <c r="B38" s="19" t="s">
        <v>20</v>
      </c>
      <c r="C38" s="16">
        <f>7741+2500+20055</f>
        <v>30296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t="19.5" hidden="1" customHeight="1" x14ac:dyDescent="0.3">
      <c r="A39" s="10"/>
      <c r="B39" s="20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t="22.5" customHeight="1" x14ac:dyDescent="0.3">
      <c r="A40" s="10">
        <v>2211.9</v>
      </c>
      <c r="B40" s="11" t="s">
        <v>21</v>
      </c>
      <c r="C40" s="11"/>
      <c r="D40" s="12">
        <v>4733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t="22.5" hidden="1" customHeight="1" outlineLevel="1" x14ac:dyDescent="0.3">
      <c r="A41" s="15"/>
      <c r="B41" s="15"/>
      <c r="C41" s="15">
        <f>SUM(C42:C53)</f>
        <v>4733</v>
      </c>
      <c r="D41" s="12"/>
      <c r="E41" s="17">
        <f>D40-C41</f>
        <v>0</v>
      </c>
      <c r="F41" s="7"/>
      <c r="G41" s="7"/>
      <c r="I41" s="7"/>
      <c r="J41" s="7"/>
      <c r="K41" s="7"/>
      <c r="M41" s="7"/>
      <c r="N41" s="7"/>
      <c r="O41" s="7"/>
    </row>
    <row r="42" spans="1:15" collapsed="1" x14ac:dyDescent="0.3">
      <c r="A42" s="13"/>
      <c r="B42" s="18" t="s">
        <v>22</v>
      </c>
      <c r="C42" s="16">
        <v>223</v>
      </c>
      <c r="D42" s="16"/>
    </row>
    <row r="43" spans="1:15" x14ac:dyDescent="0.3">
      <c r="A43" s="10"/>
      <c r="B43" s="19" t="s">
        <v>23</v>
      </c>
      <c r="C43" s="16">
        <v>2100</v>
      </c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0"/>
      <c r="B44" s="19" t="s">
        <v>24</v>
      </c>
      <c r="C44" s="16">
        <v>1630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9" t="s">
        <v>25</v>
      </c>
      <c r="C45" s="16">
        <v>780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outlineLevel="1" x14ac:dyDescent="0.3">
      <c r="A54" s="7"/>
      <c r="B54" s="21"/>
      <c r="D54" s="22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D55" s="23" t="s">
        <v>26</v>
      </c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D56" s="23" t="s">
        <v>26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>
      <c r="D57" s="23" t="s">
        <v>26</v>
      </c>
    </row>
    <row r="58" spans="1:15" ht="39.75" customHeight="1" x14ac:dyDescent="0.3">
      <c r="A58" s="3">
        <v>2240</v>
      </c>
      <c r="B58" s="4" t="s">
        <v>27</v>
      </c>
      <c r="C58" s="4"/>
      <c r="D58" s="5">
        <f>МНВК!I13</f>
        <v>24851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24">
        <v>2240</v>
      </c>
      <c r="B59" s="24"/>
      <c r="C59" s="9"/>
      <c r="D59" s="9">
        <f>SUM(D60:D93)</f>
        <v>24851</v>
      </c>
      <c r="E59" s="7" t="b">
        <f>D58=D59</f>
        <v>1</v>
      </c>
    </row>
    <row r="60" spans="1:15" hidden="1" collapsed="1" x14ac:dyDescent="0.3">
      <c r="A60" s="13">
        <v>2240.1</v>
      </c>
      <c r="B60" s="11" t="s">
        <v>28</v>
      </c>
      <c r="C60" s="11"/>
      <c r="D60" s="12"/>
    </row>
    <row r="61" spans="1:15" x14ac:dyDescent="0.3">
      <c r="A61" s="13">
        <v>2240.1999999999998</v>
      </c>
      <c r="B61" s="25" t="s">
        <v>29</v>
      </c>
      <c r="C61" s="26"/>
      <c r="D61" s="12">
        <v>15818</v>
      </c>
    </row>
    <row r="62" spans="1:15" hidden="1" x14ac:dyDescent="0.3">
      <c r="A62" s="13">
        <v>2240.3000000000002</v>
      </c>
      <c r="B62" s="25" t="s">
        <v>30</v>
      </c>
      <c r="C62" s="26"/>
      <c r="D62" s="12"/>
    </row>
    <row r="63" spans="1:15" hidden="1" outlineLevel="1" x14ac:dyDescent="0.3">
      <c r="A63" s="13"/>
      <c r="B63" s="14"/>
      <c r="C63" s="15">
        <f>SUM(C64:C70)</f>
        <v>0</v>
      </c>
      <c r="D63" s="16"/>
      <c r="E63" s="17">
        <f>D62-C63</f>
        <v>0</v>
      </c>
    </row>
    <row r="64" spans="1:15" hidden="1" collapsed="1" x14ac:dyDescent="0.3">
      <c r="A64" s="13"/>
      <c r="B64" s="19"/>
      <c r="C64" s="16"/>
      <c r="D64" s="16"/>
    </row>
    <row r="65" spans="1:5" hidden="1" x14ac:dyDescent="0.3">
      <c r="A65" s="13"/>
      <c r="B65" s="19"/>
      <c r="C65" s="16"/>
      <c r="D65" s="16"/>
    </row>
    <row r="66" spans="1:5" hidden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5" t="s">
        <v>31</v>
      </c>
      <c r="C71" s="26"/>
      <c r="D71" s="12"/>
    </row>
    <row r="72" spans="1:5" x14ac:dyDescent="0.3">
      <c r="A72" s="13">
        <v>2240.5</v>
      </c>
      <c r="B72" s="25" t="s">
        <v>32</v>
      </c>
      <c r="C72" s="26"/>
      <c r="D72" s="12">
        <v>5200</v>
      </c>
    </row>
    <row r="73" spans="1:5" hidden="1" outlineLevel="1" x14ac:dyDescent="0.3">
      <c r="A73" s="13"/>
      <c r="B73" s="14"/>
      <c r="C73" s="15">
        <f>SUM(C74:C81)</f>
        <v>5200</v>
      </c>
      <c r="D73" s="16"/>
      <c r="E73" s="17">
        <f>D72-C73</f>
        <v>0</v>
      </c>
    </row>
    <row r="74" spans="1:5" ht="17.25" customHeight="1" collapsed="1" x14ac:dyDescent="0.3">
      <c r="A74" s="13"/>
      <c r="B74" s="18" t="s">
        <v>33</v>
      </c>
      <c r="C74" s="16">
        <f>900+1900+2400</f>
        <v>5200</v>
      </c>
      <c r="D74" s="16"/>
    </row>
    <row r="75" spans="1:5" ht="17.25" hidden="1" customHeight="1" x14ac:dyDescent="0.3">
      <c r="A75" s="13"/>
      <c r="B75" s="18"/>
      <c r="C75" s="16"/>
      <c r="D75" s="16"/>
    </row>
    <row r="76" spans="1:5" hidden="1" x14ac:dyDescent="0.3">
      <c r="A76" s="13"/>
      <c r="B76" s="19"/>
      <c r="C76" s="16"/>
      <c r="D76" s="16"/>
    </row>
    <row r="77" spans="1:5" hidden="1" x14ac:dyDescent="0.3">
      <c r="A77" s="13"/>
      <c r="B77" s="19"/>
      <c r="C77" s="16"/>
      <c r="D77" s="16"/>
    </row>
    <row r="78" spans="1:5" hidden="1" x14ac:dyDescent="0.3">
      <c r="A78" s="13"/>
      <c r="B78" s="18"/>
      <c r="C78" s="16"/>
      <c r="D78" s="16"/>
    </row>
    <row r="79" spans="1:5" hidden="1" x14ac:dyDescent="0.3">
      <c r="A79" s="13"/>
      <c r="B79" s="19"/>
      <c r="C79" s="16"/>
      <c r="D79" s="16"/>
    </row>
    <row r="80" spans="1:5" hidden="1" x14ac:dyDescent="0.3">
      <c r="A80" s="13"/>
      <c r="B80" s="19"/>
      <c r="C80" s="16"/>
      <c r="D80" s="16"/>
    </row>
    <row r="81" spans="1:5" hidden="1" x14ac:dyDescent="0.3">
      <c r="A81" s="13"/>
      <c r="B81" s="19"/>
      <c r="C81" s="16"/>
      <c r="D81" s="16"/>
    </row>
    <row r="82" spans="1:5" hidden="1" x14ac:dyDescent="0.3">
      <c r="A82" s="13">
        <v>2240.6</v>
      </c>
      <c r="B82" s="25" t="s">
        <v>34</v>
      </c>
      <c r="C82" s="26"/>
      <c r="D82" s="12"/>
    </row>
    <row r="83" spans="1:5" hidden="1" x14ac:dyDescent="0.3">
      <c r="A83" s="13">
        <v>2240.6999999999998</v>
      </c>
      <c r="B83" s="25" t="s">
        <v>35</v>
      </c>
      <c r="C83" s="26"/>
      <c r="D83" s="12"/>
    </row>
    <row r="84" spans="1:5" hidden="1" x14ac:dyDescent="0.3">
      <c r="A84" s="13">
        <v>2240.8000000000002</v>
      </c>
      <c r="B84" s="25" t="s">
        <v>36</v>
      </c>
      <c r="C84" s="26"/>
      <c r="D84" s="12"/>
    </row>
    <row r="85" spans="1:5" hidden="1" x14ac:dyDescent="0.3">
      <c r="A85" s="13">
        <v>2240.9</v>
      </c>
      <c r="B85" s="25" t="s">
        <v>37</v>
      </c>
      <c r="C85" s="26"/>
      <c r="D85" s="12"/>
    </row>
    <row r="86" spans="1:5" hidden="1" x14ac:dyDescent="0.3">
      <c r="A86" s="13">
        <v>2241.1</v>
      </c>
      <c r="B86" s="25" t="s">
        <v>38</v>
      </c>
      <c r="C86" s="26"/>
      <c r="D86" s="12"/>
    </row>
    <row r="87" spans="1:5" hidden="1" x14ac:dyDescent="0.3">
      <c r="A87" s="13">
        <v>2241.1999999999998</v>
      </c>
      <c r="B87" s="25" t="s">
        <v>39</v>
      </c>
      <c r="C87" s="26"/>
      <c r="D87" s="12"/>
    </row>
    <row r="88" spans="1:5" x14ac:dyDescent="0.3">
      <c r="A88" s="13">
        <v>2241.3000000000002</v>
      </c>
      <c r="B88" s="25" t="s">
        <v>40</v>
      </c>
      <c r="C88" s="26"/>
      <c r="D88" s="12">
        <v>980</v>
      </c>
    </row>
    <row r="89" spans="1:5" hidden="1" x14ac:dyDescent="0.3">
      <c r="A89" s="13">
        <v>2241.4</v>
      </c>
      <c r="B89" s="25" t="s">
        <v>41</v>
      </c>
      <c r="C89" s="26"/>
      <c r="D89" s="12"/>
    </row>
    <row r="90" spans="1:5" hidden="1" x14ac:dyDescent="0.3">
      <c r="A90" s="13">
        <v>2241.5</v>
      </c>
      <c r="B90" s="25" t="s">
        <v>42</v>
      </c>
      <c r="C90" s="26"/>
      <c r="D90" s="12"/>
    </row>
    <row r="91" spans="1:5" ht="38.25" hidden="1" customHeight="1" x14ac:dyDescent="0.3">
      <c r="A91" s="13">
        <v>2241.6</v>
      </c>
      <c r="B91" s="27" t="s">
        <v>43</v>
      </c>
      <c r="C91" s="26"/>
      <c r="D91" s="12"/>
    </row>
    <row r="92" spans="1:5" hidden="1" x14ac:dyDescent="0.3">
      <c r="A92" s="13">
        <v>2241.6999999999998</v>
      </c>
      <c r="B92" s="25" t="s">
        <v>44</v>
      </c>
      <c r="C92" s="26"/>
      <c r="D92" s="12"/>
    </row>
    <row r="93" spans="1:5" x14ac:dyDescent="0.3">
      <c r="A93" s="13">
        <v>2241.9</v>
      </c>
      <c r="B93" s="25" t="s">
        <v>45</v>
      </c>
      <c r="C93" s="26"/>
      <c r="D93" s="12">
        <v>2853</v>
      </c>
    </row>
    <row r="94" spans="1:5" hidden="1" outlineLevel="1" x14ac:dyDescent="0.3">
      <c r="A94" s="13"/>
      <c r="B94" s="14"/>
      <c r="C94" s="15">
        <f>SUM(C95:C105)</f>
        <v>2853</v>
      </c>
      <c r="D94" s="28"/>
      <c r="E94" s="17">
        <f>D93-C94</f>
        <v>0</v>
      </c>
    </row>
    <row r="95" spans="1:5" hidden="1" outlineLevel="1" x14ac:dyDescent="0.3">
      <c r="A95" s="13"/>
      <c r="B95" s="18" t="s">
        <v>46</v>
      </c>
      <c r="C95" s="16">
        <v>180</v>
      </c>
      <c r="D95" s="28"/>
      <c r="E95" s="17"/>
    </row>
    <row r="96" spans="1:5" collapsed="1" x14ac:dyDescent="0.3">
      <c r="A96" s="13"/>
      <c r="B96" s="19" t="s">
        <v>47</v>
      </c>
      <c r="C96" s="16">
        <v>1183</v>
      </c>
      <c r="D96" s="16"/>
    </row>
    <row r="97" spans="1:4" x14ac:dyDescent="0.3">
      <c r="A97" s="13"/>
      <c r="B97" s="18" t="s">
        <v>48</v>
      </c>
      <c r="C97" s="16">
        <v>300</v>
      </c>
      <c r="D97" s="16"/>
    </row>
    <row r="98" spans="1:4" x14ac:dyDescent="0.3">
      <c r="A98" s="13"/>
      <c r="B98" s="19" t="s">
        <v>49</v>
      </c>
      <c r="C98" s="16">
        <v>1190</v>
      </c>
      <c r="D98" s="16"/>
    </row>
    <row r="99" spans="1:4" hidden="1" x14ac:dyDescent="0.3">
      <c r="A99" s="13"/>
      <c r="B99" s="19"/>
      <c r="C99" s="16"/>
      <c r="D99" s="16"/>
    </row>
    <row r="100" spans="1:4" hidden="1" x14ac:dyDescent="0.3">
      <c r="A100" s="13"/>
      <c r="B100" s="19"/>
      <c r="C100" s="16"/>
      <c r="D100" s="16"/>
    </row>
    <row r="101" spans="1:4" hidden="1" x14ac:dyDescent="0.3">
      <c r="A101" s="13"/>
      <c r="B101" s="18"/>
      <c r="C101" s="16"/>
      <c r="D101" s="16"/>
    </row>
    <row r="102" spans="1:4" hidden="1" x14ac:dyDescent="0.3">
      <c r="A102" s="13"/>
      <c r="B102" s="18"/>
      <c r="C102" s="16"/>
      <c r="D102" s="16"/>
    </row>
    <row r="103" spans="1:4" hidden="1" x14ac:dyDescent="0.3">
      <c r="A103" s="13"/>
      <c r="B103" s="18"/>
      <c r="C103" s="16"/>
      <c r="D103" s="16"/>
    </row>
    <row r="104" spans="1:4" hidden="1" outlineLevel="1" x14ac:dyDescent="0.3">
      <c r="B104" s="29"/>
      <c r="D104" s="22" t="b">
        <f>D58=D59</f>
        <v>1</v>
      </c>
    </row>
    <row r="105" spans="1:4" hidden="1" collapsed="1" x14ac:dyDescent="0.3">
      <c r="B105" s="29"/>
    </row>
  </sheetData>
  <sheetProtection sheet="1" objects="1" scenarios="1"/>
  <mergeCells count="31">
    <mergeCell ref="B93:C93"/>
    <mergeCell ref="B87:C87"/>
    <mergeCell ref="B88:C88"/>
    <mergeCell ref="B89:C89"/>
    <mergeCell ref="B90:C90"/>
    <mergeCell ref="B91:C91"/>
    <mergeCell ref="B92:C92"/>
    <mergeCell ref="B72:C72"/>
    <mergeCell ref="B82:C82"/>
    <mergeCell ref="B83:C83"/>
    <mergeCell ref="B84:C84"/>
    <mergeCell ref="B85:C85"/>
    <mergeCell ref="B86:C86"/>
    <mergeCell ref="B40:C40"/>
    <mergeCell ref="B58:C58"/>
    <mergeCell ref="B60:C60"/>
    <mergeCell ref="B61:C61"/>
    <mergeCell ref="B62:C62"/>
    <mergeCell ref="B71:C71"/>
    <mergeCell ref="B17:C17"/>
    <mergeCell ref="B18:C18"/>
    <mergeCell ref="B31:C31"/>
    <mergeCell ref="B32:C32"/>
    <mergeCell ref="B33:C33"/>
    <mergeCell ref="B34:C34"/>
    <mergeCell ref="A1:D1"/>
    <mergeCell ref="A2:D2"/>
    <mergeCell ref="B4:C4"/>
    <mergeCell ref="B6:C6"/>
    <mergeCell ref="B7:C7"/>
    <mergeCell ref="B16:C16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МНВК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2022-07-26T09:21:30Z</dcterms:created>
  <dcterms:modified xsi:type="dcterms:W3CDTF">2022-07-26T09:21:32Z</dcterms:modified>
</cp:coreProperties>
</file>