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499A4D74-D2DC-43DD-B338-63CE5FDA137B}" xr6:coauthVersionLast="36" xr6:coauthVersionMax="36" xr10:uidLastSave="{00000000-0000-0000-0000-000000000000}"/>
  <bookViews>
    <workbookView xWindow="0" yWindow="0" windowWidth="28800" windowHeight="12225" xr2:uid="{03B990E5-6D3F-421A-B8DC-4D0F883D9239}"/>
  </bookViews>
  <sheets>
    <sheet name="МНВК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6" i="3"/>
  <c r="Q26" i="3"/>
  <c r="O26" i="3"/>
  <c r="N26" i="3"/>
  <c r="L26" i="3"/>
  <c r="I26" i="3"/>
  <c r="S25" i="3"/>
  <c r="P25" i="3"/>
  <c r="G25" i="3" s="1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K22" i="3"/>
  <c r="E22" i="3" s="1"/>
  <c r="J22" i="3"/>
  <c r="F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H19" i="3"/>
  <c r="J19" i="3" s="1"/>
  <c r="F19" i="3"/>
  <c r="S18" i="3"/>
  <c r="P18" i="3"/>
  <c r="G18" i="3" s="1"/>
  <c r="M18" i="3"/>
  <c r="J18" i="3"/>
  <c r="F18" i="3"/>
  <c r="E18" i="3"/>
  <c r="S17" i="3"/>
  <c r="P17" i="3"/>
  <c r="M17" i="3"/>
  <c r="H17" i="3"/>
  <c r="J17" i="3" s="1"/>
  <c r="F17" i="3"/>
  <c r="S16" i="3"/>
  <c r="P16" i="3"/>
  <c r="M16" i="3"/>
  <c r="H16" i="3"/>
  <c r="J16" i="3" s="1"/>
  <c r="F16" i="3"/>
  <c r="S15" i="3"/>
  <c r="P15" i="3"/>
  <c r="M15" i="3"/>
  <c r="H15" i="3"/>
  <c r="J15" i="3" s="1"/>
  <c r="F15" i="3"/>
  <c r="S14" i="3"/>
  <c r="P14" i="3"/>
  <c r="M14" i="3"/>
  <c r="J14" i="3"/>
  <c r="F14" i="3"/>
  <c r="E14" i="3"/>
  <c r="S13" i="3"/>
  <c r="P13" i="3"/>
  <c r="M13" i="3"/>
  <c r="H13" i="3"/>
  <c r="J13" i="3" s="1"/>
  <c r="F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H9" i="3"/>
  <c r="J9" i="3" s="1"/>
  <c r="F9" i="3"/>
  <c r="C101" i="2"/>
  <c r="C97" i="2"/>
  <c r="C96" i="2"/>
  <c r="C94" i="2" s="1"/>
  <c r="E94" i="2" s="1"/>
  <c r="C73" i="2"/>
  <c r="E73" i="2" s="1"/>
  <c r="C63" i="2"/>
  <c r="E63" i="2" s="1"/>
  <c r="D59" i="2"/>
  <c r="D104" i="2"/>
  <c r="C41" i="2"/>
  <c r="E41" i="2" s="1"/>
  <c r="E35" i="2"/>
  <c r="C35" i="2"/>
  <c r="D33" i="2"/>
  <c r="C22" i="2"/>
  <c r="C21" i="2"/>
  <c r="C20" i="2"/>
  <c r="C19" i="2"/>
  <c r="E19" i="2" s="1"/>
  <c r="E8" i="2"/>
  <c r="C8" i="2"/>
  <c r="D5" i="2"/>
  <c r="E4" i="2" s="1"/>
  <c r="D54" i="2"/>
  <c r="P26" i="3" l="1"/>
  <c r="G12" i="3"/>
  <c r="E13" i="3"/>
  <c r="G20" i="3"/>
  <c r="G11" i="3"/>
  <c r="G13" i="3"/>
  <c r="G19" i="3"/>
  <c r="E9" i="3"/>
  <c r="G16" i="3"/>
  <c r="G10" i="3"/>
  <c r="G21" i="3"/>
  <c r="G23" i="3"/>
  <c r="G24" i="3"/>
  <c r="G14" i="3"/>
  <c r="H26" i="3"/>
  <c r="F26" i="3"/>
  <c r="S26" i="3"/>
  <c r="G17" i="3"/>
  <c r="K26" i="3"/>
  <c r="M22" i="3"/>
  <c r="G22" i="3"/>
  <c r="J26" i="3"/>
  <c r="G9" i="3"/>
  <c r="M26" i="3"/>
  <c r="G15" i="3"/>
  <c r="E19" i="3"/>
  <c r="E15" i="3"/>
  <c r="E16" i="3"/>
  <c r="E17" i="3"/>
  <c r="E5" i="2"/>
  <c r="E59" i="2"/>
  <c r="E26" i="3" l="1"/>
  <c r="G26" i="3"/>
</calcChain>
</file>

<file path=xl/sharedStrings.xml><?xml version="1.0" encoding="utf-8"?>
<sst xmlns="http://schemas.openxmlformats.org/spreadsheetml/2006/main" count="103" uniqueCount="89">
  <si>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</si>
  <si>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</si>
  <si>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</si>
  <si>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</si>
  <si>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 та додатки / 06.2021</t>
  </si>
  <si>
    <t xml:space="preserve">Підписка </t>
  </si>
  <si>
    <t>Медикаменти</t>
  </si>
  <si>
    <t>Господарчі товари</t>
  </si>
  <si>
    <t>госп.товари / 03,06.2021</t>
  </si>
  <si>
    <t>сантехніка / 04,07.2021</t>
  </si>
  <si>
    <t>буд. матеріали / 05,07.2021</t>
  </si>
  <si>
    <t>електро товари / 06.2021</t>
  </si>
  <si>
    <t xml:space="preserve">Миючі засоби    </t>
  </si>
  <si>
    <t>Меблі</t>
  </si>
  <si>
    <t>Бензин</t>
  </si>
  <si>
    <t>Запчастини</t>
  </si>
  <si>
    <t>запчастини до компютера / 05.2021</t>
  </si>
  <si>
    <t>запчастини  / 06.2021</t>
  </si>
  <si>
    <t>Ін.матеріали</t>
  </si>
  <si>
    <t>паяльик / 03.2021</t>
  </si>
  <si>
    <t>тестер / 03.2021</t>
  </si>
  <si>
    <t>лещата / 03.2021</t>
  </si>
  <si>
    <t>флешки 4 шт (USB) / 03.2021</t>
  </si>
  <si>
    <t>електр. Плитка / 03.2021</t>
  </si>
  <si>
    <t>алкотестер / 03.2021</t>
  </si>
  <si>
    <t>плойка (4шт.) / 04.2021</t>
  </si>
  <si>
    <t>вирівнювач (2шт.) / 04.2021</t>
  </si>
  <si>
    <t>фен проф. / 04.2021</t>
  </si>
  <si>
    <t>перукарське приладдя / 04.2021</t>
  </si>
  <si>
    <t>монітор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</si>
  <si>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</si>
  <si>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</si>
  <si>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</si>
  <si>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</si>
  <si>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</si>
  <si>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</si>
  <si>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туалетної кімнати / 11.2021</t>
  </si>
  <si>
    <t>оточний ремонт туалетної кімнати і покрівлі / 11.2021</t>
  </si>
  <si>
    <t xml:space="preserve">поточний ремонт БФП / 12.2021 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</si>
  <si>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</si>
  <si>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</si>
  <si>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</si>
  <si>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</si>
  <si>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</si>
  <si>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</si>
  <si>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</si>
  <si>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</si>
  <si>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</si>
  <si>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</si>
  <si>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</si>
  <si>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</si>
  <si>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утилізація елюмінісцентних ламп / 03.2021</t>
  </si>
  <si>
    <t>тех. підтримка веб. рес. / 04,10,12.2021</t>
  </si>
  <si>
    <t>заправка картриджа / 05,07.2021</t>
  </si>
  <si>
    <t>послуги до ЄДЕБО</t>
  </si>
  <si>
    <t>промивка труб водопроводу / 07.2021</t>
  </si>
  <si>
    <t>тех. підтримка веб. рес. / 07.2021</t>
  </si>
  <si>
    <t>послуги до ЄДЕБО  / 09,12.2021</t>
  </si>
  <si>
    <t>діагностика обладнання / 12.2021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</si>
  <si>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</si>
  <si>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</si>
  <si>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</si>
  <si>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</si>
  <si>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</si>
  <si>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</si>
  <si>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</si>
  <si>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</si>
  <si>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</si>
  <si>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</si>
  <si>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</si>
  <si>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</si>
  <si>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</si>
  <si>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</si>
  <si>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</si>
  <si>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</si>
  <si>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</si>
  <si>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</si>
  <si>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</si>
  <si>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</si>
  <si>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</si>
  <si>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</si>
  <si>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</si>
  <si>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</si>
  <si>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</si>
  <si>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</si>
  <si>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</si>
  <si>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</si>
  <si>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МНВК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</si>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</sst>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7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7" xfId="1" applyFont="1" applyBorder="1" applyAlignment="1">
      <alignment horizontal="left" vertical="center" wrapText="1" indent="1"/>
    </xf>
    <xf numFmtId="164" fontId="13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Border="1" applyAlignment="1">
      <alignment horizontal="lef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0" fontId="2" fillId="4" borderId="10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1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left" vertical="top" wrapText="1" indent="1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88AB7BAC-D639-474E-A093-8A54F16CC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BA0C-F358-4CE1-AA42-BF14F8E40F4D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W23" sqref="W23"/>
    </sheetView>
  </sheetViews>
  <sheetFormatPr defaultRowHeight="15.75" x14ac:dyDescent="0.25"/>
  <cols>
    <col min="1" max="1" width="11" style="63" customWidth="1"/>
    <col min="2" max="2" width="8.28515625" style="64" customWidth="1"/>
    <col min="3" max="3" width="16" style="62" customWidth="1"/>
    <col min="4" max="4" width="33.28515625" style="44" customWidth="1"/>
    <col min="5" max="5" width="21.85546875" style="44" customWidth="1"/>
    <col min="6" max="6" width="23" style="62" customWidth="1"/>
    <col min="7" max="7" width="22.28515625" style="62" customWidth="1"/>
    <col min="8" max="8" width="21.7109375" style="62" customWidth="1"/>
    <col min="9" max="10" width="23" style="62" customWidth="1"/>
    <col min="11" max="11" width="19.85546875" style="44" customWidth="1"/>
    <col min="12" max="13" width="18.5703125" style="62" customWidth="1"/>
    <col min="14" max="14" width="21" style="62" customWidth="1"/>
    <col min="15" max="15" width="23.5703125" style="62" customWidth="1"/>
    <col min="16" max="16" width="21" style="62" customWidth="1"/>
    <col min="17" max="17" width="19.42578125" style="44" hidden="1" customWidth="1"/>
    <col min="18" max="19" width="19.42578125" style="62" hidden="1" customWidth="1"/>
    <col min="20" max="21" width="18.140625" style="62" customWidth="1"/>
    <col min="22" max="22" width="14.28515625" style="44" customWidth="1"/>
    <col min="23" max="25" width="18.140625" style="62" customWidth="1"/>
    <col min="26" max="27" width="14.28515625" style="44" customWidth="1"/>
    <col min="28" max="16384" width="9.140625" style="44"/>
  </cols>
  <sheetData>
    <row r="1" spans="1:26" s="23" customFormat="1" ht="7.5" customHeight="1" x14ac:dyDescent="0.3">
      <c r="B1" s="24"/>
      <c r="C1" s="25"/>
      <c r="D1" s="25"/>
      <c r="E1" s="25"/>
      <c r="F1" s="25"/>
      <c r="G1" s="25"/>
      <c r="H1" s="25"/>
      <c r="I1" s="26"/>
      <c r="J1" s="26"/>
      <c r="L1" s="25"/>
      <c r="M1" s="25"/>
      <c r="N1" s="25"/>
      <c r="O1" s="26"/>
      <c r="P1" s="26"/>
      <c r="R1" s="25"/>
      <c r="S1" s="25"/>
      <c r="T1" s="25"/>
      <c r="U1" s="26"/>
      <c r="W1" s="25"/>
      <c r="X1" s="25"/>
      <c r="Y1" s="26"/>
    </row>
    <row r="2" spans="1:26" s="23" customFormat="1" ht="6.75" customHeight="1" x14ac:dyDescent="0.25">
      <c r="B2" s="76" t="s">
        <v>59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6" s="23" customFormat="1" ht="40.5" customHeight="1" x14ac:dyDescent="0.2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6" s="23" customFormat="1" ht="22.5" customHeight="1" x14ac:dyDescent="0.3">
      <c r="B4" s="77" t="s">
        <v>60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26" s="23" customFormat="1" ht="2.2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N5" s="27"/>
      <c r="O5" s="27"/>
      <c r="P5" s="27"/>
      <c r="Q5" s="27"/>
      <c r="T5" s="27"/>
      <c r="U5" s="27"/>
      <c r="V5" s="27"/>
      <c r="X5" s="27"/>
      <c r="Y5" s="27"/>
      <c r="Z5" s="27"/>
    </row>
    <row r="6" spans="1:26" s="23" customFormat="1" ht="40.5" customHeight="1" thickBot="1" x14ac:dyDescent="0.3">
      <c r="A6" s="78" t="s">
        <v>61</v>
      </c>
      <c r="B6" s="80" t="s">
        <v>62</v>
      </c>
      <c r="C6" s="82" t="s">
        <v>63</v>
      </c>
      <c r="D6" s="83"/>
      <c r="E6" s="86" t="s">
        <v>64</v>
      </c>
      <c r="F6" s="87"/>
      <c r="G6" s="88"/>
      <c r="H6" s="86" t="s">
        <v>65</v>
      </c>
      <c r="I6" s="87"/>
      <c r="J6" s="88"/>
      <c r="K6" s="89" t="s">
        <v>66</v>
      </c>
      <c r="L6" s="90"/>
      <c r="M6" s="88"/>
      <c r="N6" s="89" t="s">
        <v>67</v>
      </c>
      <c r="O6" s="90"/>
      <c r="P6" s="91"/>
      <c r="Q6" s="89" t="s">
        <v>68</v>
      </c>
      <c r="R6" s="90"/>
      <c r="S6" s="88"/>
    </row>
    <row r="7" spans="1:26" s="23" customFormat="1" ht="53.25" customHeight="1" thickBot="1" x14ac:dyDescent="0.3">
      <c r="A7" s="79"/>
      <c r="B7" s="81"/>
      <c r="C7" s="84"/>
      <c r="D7" s="85"/>
      <c r="E7" s="28" t="s">
        <v>69</v>
      </c>
      <c r="F7" s="29" t="s">
        <v>70</v>
      </c>
      <c r="G7" s="29" t="s">
        <v>71</v>
      </c>
      <c r="H7" s="28" t="s">
        <v>69</v>
      </c>
      <c r="I7" s="29" t="s">
        <v>70</v>
      </c>
      <c r="J7" s="29" t="s">
        <v>71</v>
      </c>
      <c r="K7" s="28" t="s">
        <v>69</v>
      </c>
      <c r="L7" s="29" t="s">
        <v>70</v>
      </c>
      <c r="M7" s="29" t="s">
        <v>71</v>
      </c>
      <c r="N7" s="28" t="s">
        <v>69</v>
      </c>
      <c r="O7" s="29" t="s">
        <v>70</v>
      </c>
      <c r="P7" s="29" t="s">
        <v>71</v>
      </c>
      <c r="Q7" s="28" t="s">
        <v>69</v>
      </c>
      <c r="R7" s="29" t="s">
        <v>70</v>
      </c>
      <c r="S7" s="29" t="s">
        <v>71</v>
      </c>
    </row>
    <row r="8" spans="1:26" s="38" customFormat="1" ht="15" thickBot="1" x14ac:dyDescent="0.25">
      <c r="A8" s="30">
        <v>1</v>
      </c>
      <c r="B8" s="31">
        <v>2</v>
      </c>
      <c r="C8" s="74">
        <v>3</v>
      </c>
      <c r="D8" s="75"/>
      <c r="E8" s="32">
        <v>4</v>
      </c>
      <c r="F8" s="33">
        <v>5</v>
      </c>
      <c r="G8" s="33">
        <v>6</v>
      </c>
      <c r="H8" s="34">
        <v>7</v>
      </c>
      <c r="I8" s="35">
        <v>8</v>
      </c>
      <c r="J8" s="36">
        <v>9</v>
      </c>
      <c r="K8" s="34">
        <v>10</v>
      </c>
      <c r="L8" s="33">
        <v>11</v>
      </c>
      <c r="M8" s="33">
        <v>12</v>
      </c>
      <c r="N8" s="35">
        <v>13</v>
      </c>
      <c r="O8" s="37">
        <v>14</v>
      </c>
      <c r="P8" s="37">
        <v>15</v>
      </c>
      <c r="Q8" s="35">
        <v>16</v>
      </c>
      <c r="R8" s="37">
        <v>17</v>
      </c>
      <c r="S8" s="37">
        <v>18</v>
      </c>
    </row>
    <row r="9" spans="1:26" ht="18.75" customHeight="1" x14ac:dyDescent="0.2">
      <c r="A9" s="71" t="s">
        <v>87</v>
      </c>
      <c r="B9" s="60">
        <v>2111</v>
      </c>
      <c r="C9" s="72" t="s">
        <v>72</v>
      </c>
      <c r="D9" s="73"/>
      <c r="E9" s="39">
        <f t="shared" ref="E9:G25" si="0">H9+K9+N9+Q9</f>
        <v>2748140</v>
      </c>
      <c r="F9" s="40">
        <f t="shared" si="0"/>
        <v>2743262.17</v>
      </c>
      <c r="G9" s="40">
        <f t="shared" si="0"/>
        <v>4877.8300000001909</v>
      </c>
      <c r="H9" s="41">
        <f>2508680-25400</f>
        <v>2483280</v>
      </c>
      <c r="I9" s="42">
        <v>2478505.5299999998</v>
      </c>
      <c r="J9" s="43">
        <f>H9-I9</f>
        <v>4774.4700000002049</v>
      </c>
      <c r="K9" s="41">
        <v>264860</v>
      </c>
      <c r="L9" s="42">
        <v>264756.64</v>
      </c>
      <c r="M9" s="43">
        <f>K9-L9</f>
        <v>103.35999999998603</v>
      </c>
      <c r="N9" s="41">
        <v>0</v>
      </c>
      <c r="O9" s="42">
        <v>0</v>
      </c>
      <c r="P9" s="43">
        <f>N9-O9</f>
        <v>0</v>
      </c>
      <c r="Q9" s="41">
        <v>0</v>
      </c>
      <c r="R9" s="42">
        <v>0</v>
      </c>
      <c r="S9" s="43">
        <f>Q9-R9</f>
        <v>0</v>
      </c>
      <c r="T9" s="44"/>
      <c r="U9" s="44"/>
      <c r="W9" s="44"/>
      <c r="X9" s="44"/>
      <c r="Y9" s="44"/>
    </row>
    <row r="10" spans="1:26" ht="18.75" customHeight="1" x14ac:dyDescent="0.2">
      <c r="A10" s="71"/>
      <c r="B10" s="45">
        <v>2120</v>
      </c>
      <c r="C10" s="65" t="s">
        <v>73</v>
      </c>
      <c r="D10" s="66"/>
      <c r="E10" s="46">
        <f t="shared" si="0"/>
        <v>613850</v>
      </c>
      <c r="F10" s="47">
        <f t="shared" si="0"/>
        <v>595587.97</v>
      </c>
      <c r="G10" s="47">
        <f t="shared" si="0"/>
        <v>18262.030000000072</v>
      </c>
      <c r="H10" s="48">
        <v>551850</v>
      </c>
      <c r="I10" s="49">
        <v>535827.29999999993</v>
      </c>
      <c r="J10" s="43">
        <f>H10-I10</f>
        <v>16022.70000000007</v>
      </c>
      <c r="K10" s="48">
        <v>62000</v>
      </c>
      <c r="L10" s="49">
        <v>59760.67</v>
      </c>
      <c r="M10" s="43">
        <f>K10-L10</f>
        <v>2239.3300000000017</v>
      </c>
      <c r="N10" s="48"/>
      <c r="O10" s="49"/>
      <c r="P10" s="43">
        <f>N10-O10</f>
        <v>0</v>
      </c>
      <c r="Q10" s="48">
        <v>0</v>
      </c>
      <c r="R10" s="49">
        <v>0</v>
      </c>
      <c r="S10" s="43">
        <f>Q10-R10</f>
        <v>0</v>
      </c>
      <c r="T10" s="44"/>
      <c r="U10" s="44"/>
      <c r="W10" s="44"/>
      <c r="X10" s="44"/>
      <c r="Y10" s="44"/>
    </row>
    <row r="11" spans="1:26" ht="18.75" customHeight="1" x14ac:dyDescent="0.2">
      <c r="A11" s="71"/>
      <c r="B11" s="45">
        <v>2210</v>
      </c>
      <c r="C11" s="65" t="s">
        <v>1</v>
      </c>
      <c r="D11" s="66"/>
      <c r="E11" s="46">
        <f t="shared" si="0"/>
        <v>471582.1</v>
      </c>
      <c r="F11" s="47">
        <f t="shared" si="0"/>
        <v>471508.32000000007</v>
      </c>
      <c r="G11" s="47">
        <f t="shared" si="0"/>
        <v>73.779999999998836</v>
      </c>
      <c r="H11" s="48">
        <v>111450</v>
      </c>
      <c r="I11" s="49">
        <v>111444.22</v>
      </c>
      <c r="J11" s="43">
        <f t="shared" ref="J11:J24" si="1">H11-I11</f>
        <v>5.7799999999988358</v>
      </c>
      <c r="K11" s="48">
        <v>266031.69</v>
      </c>
      <c r="L11" s="49">
        <v>266031.69000000006</v>
      </c>
      <c r="M11" s="43">
        <f t="shared" ref="M11:M24" si="2">K11-L11</f>
        <v>0</v>
      </c>
      <c r="N11" s="48">
        <v>94100.41</v>
      </c>
      <c r="O11" s="49">
        <v>94032.41</v>
      </c>
      <c r="P11" s="43">
        <f t="shared" ref="P11:P24" si="3">N11-O11</f>
        <v>68</v>
      </c>
      <c r="Q11" s="48">
        <v>0</v>
      </c>
      <c r="R11" s="49">
        <v>0</v>
      </c>
      <c r="S11" s="43">
        <f t="shared" ref="S11:S24" si="4">Q11-R11</f>
        <v>0</v>
      </c>
      <c r="T11" s="44"/>
      <c r="U11" s="44"/>
      <c r="W11" s="44"/>
      <c r="X11" s="44"/>
      <c r="Y11" s="44"/>
    </row>
    <row r="12" spans="1:26" ht="18.75" customHeight="1" x14ac:dyDescent="0.2">
      <c r="A12" s="71"/>
      <c r="B12" s="45">
        <v>2230</v>
      </c>
      <c r="C12" s="65" t="s">
        <v>74</v>
      </c>
      <c r="D12" s="66"/>
      <c r="E12" s="46">
        <f t="shared" si="0"/>
        <v>0</v>
      </c>
      <c r="F12" s="47">
        <f t="shared" si="0"/>
        <v>0</v>
      </c>
      <c r="G12" s="47">
        <f t="shared" si="0"/>
        <v>0</v>
      </c>
      <c r="H12" s="48">
        <v>0</v>
      </c>
      <c r="I12" s="49">
        <v>0</v>
      </c>
      <c r="J12" s="43">
        <f t="shared" si="1"/>
        <v>0</v>
      </c>
      <c r="K12" s="48">
        <v>0</v>
      </c>
      <c r="L12" s="49">
        <v>0</v>
      </c>
      <c r="M12" s="43">
        <f t="shared" si="2"/>
        <v>0</v>
      </c>
      <c r="N12" s="48">
        <v>0</v>
      </c>
      <c r="O12" s="49">
        <v>0</v>
      </c>
      <c r="P12" s="43">
        <f t="shared" si="3"/>
        <v>0</v>
      </c>
      <c r="Q12" s="48">
        <v>0</v>
      </c>
      <c r="R12" s="49">
        <v>0</v>
      </c>
      <c r="S12" s="43">
        <f t="shared" si="4"/>
        <v>0</v>
      </c>
      <c r="T12" s="44"/>
      <c r="U12" s="44"/>
      <c r="W12" s="44"/>
      <c r="X12" s="44"/>
      <c r="Y12" s="44"/>
    </row>
    <row r="13" spans="1:26" ht="18.75" customHeight="1" x14ac:dyDescent="0.2">
      <c r="A13" s="71"/>
      <c r="B13" s="45">
        <v>2240</v>
      </c>
      <c r="C13" s="65" t="s">
        <v>30</v>
      </c>
      <c r="D13" s="66"/>
      <c r="E13" s="46">
        <f t="shared" si="0"/>
        <v>482470</v>
      </c>
      <c r="F13" s="47">
        <f t="shared" si="0"/>
        <v>414008.57999999996</v>
      </c>
      <c r="G13" s="47">
        <f t="shared" si="0"/>
        <v>68461.420000000056</v>
      </c>
      <c r="H13" s="48">
        <f>413000-12200+67000-1660-3200-470+300-9800</f>
        <v>452970</v>
      </c>
      <c r="I13" s="49">
        <v>386404.06999999995</v>
      </c>
      <c r="J13" s="43">
        <f t="shared" si="1"/>
        <v>66565.930000000051</v>
      </c>
      <c r="K13" s="48">
        <v>29500</v>
      </c>
      <c r="L13" s="49">
        <v>27604.51</v>
      </c>
      <c r="M13" s="43">
        <f t="shared" si="2"/>
        <v>1895.4900000000016</v>
      </c>
      <c r="N13" s="48">
        <v>0</v>
      </c>
      <c r="O13" s="49">
        <v>0</v>
      </c>
      <c r="P13" s="43">
        <f t="shared" si="3"/>
        <v>0</v>
      </c>
      <c r="Q13" s="48">
        <v>0</v>
      </c>
      <c r="R13" s="49">
        <v>0</v>
      </c>
      <c r="S13" s="43">
        <f t="shared" si="4"/>
        <v>0</v>
      </c>
      <c r="T13" s="44"/>
      <c r="U13" s="44"/>
      <c r="W13" s="44"/>
      <c r="X13" s="44"/>
      <c r="Y13" s="44"/>
    </row>
    <row r="14" spans="1:26" ht="18.75" customHeight="1" x14ac:dyDescent="0.2">
      <c r="A14" s="71"/>
      <c r="B14" s="45">
        <v>2250</v>
      </c>
      <c r="C14" s="65" t="s">
        <v>75</v>
      </c>
      <c r="D14" s="66"/>
      <c r="E14" s="46">
        <f t="shared" si="0"/>
        <v>1280</v>
      </c>
      <c r="F14" s="47">
        <f t="shared" si="0"/>
        <v>760.2</v>
      </c>
      <c r="G14" s="47">
        <f t="shared" si="0"/>
        <v>519.79999999999995</v>
      </c>
      <c r="H14" s="48">
        <v>280</v>
      </c>
      <c r="I14" s="49">
        <v>266.7</v>
      </c>
      <c r="J14" s="43">
        <f t="shared" si="1"/>
        <v>13.300000000000011</v>
      </c>
      <c r="K14" s="48">
        <v>1000</v>
      </c>
      <c r="L14" s="49">
        <v>493.5</v>
      </c>
      <c r="M14" s="43">
        <f t="shared" si="2"/>
        <v>506.5</v>
      </c>
      <c r="N14" s="48">
        <v>0</v>
      </c>
      <c r="O14" s="49">
        <v>0</v>
      </c>
      <c r="P14" s="43">
        <f t="shared" si="3"/>
        <v>0</v>
      </c>
      <c r="Q14" s="48">
        <v>0</v>
      </c>
      <c r="R14" s="49">
        <v>0</v>
      </c>
      <c r="S14" s="43">
        <f t="shared" si="4"/>
        <v>0</v>
      </c>
      <c r="T14" s="44"/>
      <c r="U14" s="44"/>
      <c r="W14" s="44"/>
      <c r="X14" s="44"/>
      <c r="Y14" s="44"/>
    </row>
    <row r="15" spans="1:26" ht="18.75" customHeight="1" x14ac:dyDescent="0.2">
      <c r="A15" s="71"/>
      <c r="B15" s="45">
        <v>2271</v>
      </c>
      <c r="C15" s="65" t="s">
        <v>76</v>
      </c>
      <c r="D15" s="66"/>
      <c r="E15" s="46">
        <f t="shared" si="0"/>
        <v>1102390</v>
      </c>
      <c r="F15" s="47">
        <f t="shared" si="0"/>
        <v>800211.44000000006</v>
      </c>
      <c r="G15" s="47">
        <f t="shared" si="0"/>
        <v>302178.55999999994</v>
      </c>
      <c r="H15" s="48">
        <f>1101400-11010</f>
        <v>1090390</v>
      </c>
      <c r="I15" s="49">
        <v>798567.34000000008</v>
      </c>
      <c r="J15" s="43">
        <f t="shared" si="1"/>
        <v>291822.65999999992</v>
      </c>
      <c r="K15" s="48">
        <v>12000</v>
      </c>
      <c r="L15" s="49">
        <v>1644.0999999999985</v>
      </c>
      <c r="M15" s="43">
        <f t="shared" si="2"/>
        <v>10355.900000000001</v>
      </c>
      <c r="N15" s="48">
        <v>0</v>
      </c>
      <c r="O15" s="49">
        <v>0</v>
      </c>
      <c r="P15" s="43">
        <f t="shared" si="3"/>
        <v>0</v>
      </c>
      <c r="Q15" s="48">
        <v>0</v>
      </c>
      <c r="R15" s="49">
        <v>0</v>
      </c>
      <c r="S15" s="43">
        <f t="shared" si="4"/>
        <v>0</v>
      </c>
      <c r="T15" s="44"/>
      <c r="U15" s="44"/>
      <c r="W15" s="44"/>
      <c r="X15" s="44"/>
      <c r="Y15" s="44"/>
    </row>
    <row r="16" spans="1:26" ht="18.75" customHeight="1" x14ac:dyDescent="0.2">
      <c r="A16" s="71"/>
      <c r="B16" s="45">
        <v>2272</v>
      </c>
      <c r="C16" s="65" t="s">
        <v>77</v>
      </c>
      <c r="D16" s="66"/>
      <c r="E16" s="46">
        <f t="shared" si="0"/>
        <v>6500</v>
      </c>
      <c r="F16" s="47">
        <f t="shared" si="0"/>
        <v>4261.7049999999999</v>
      </c>
      <c r="G16" s="47">
        <f t="shared" si="0"/>
        <v>2238.2950000000001</v>
      </c>
      <c r="H16" s="48">
        <f>9500-5000</f>
        <v>4500</v>
      </c>
      <c r="I16" s="49">
        <v>3217.65</v>
      </c>
      <c r="J16" s="43">
        <f t="shared" si="1"/>
        <v>1282.3499999999999</v>
      </c>
      <c r="K16" s="48">
        <v>2000</v>
      </c>
      <c r="L16" s="49">
        <v>1044.0550000000001</v>
      </c>
      <c r="M16" s="43">
        <f t="shared" si="2"/>
        <v>955.94499999999994</v>
      </c>
      <c r="N16" s="48">
        <v>0</v>
      </c>
      <c r="O16" s="49">
        <v>0</v>
      </c>
      <c r="P16" s="43">
        <f t="shared" si="3"/>
        <v>0</v>
      </c>
      <c r="Q16" s="48">
        <v>0</v>
      </c>
      <c r="R16" s="49">
        <v>0</v>
      </c>
      <c r="S16" s="43">
        <f t="shared" si="4"/>
        <v>0</v>
      </c>
      <c r="T16" s="44"/>
      <c r="U16" s="44"/>
      <c r="W16" s="44"/>
      <c r="X16" s="44"/>
      <c r="Y16" s="44"/>
    </row>
    <row r="17" spans="1:25" ht="18.75" customHeight="1" x14ac:dyDescent="0.2">
      <c r="A17" s="71"/>
      <c r="B17" s="45">
        <v>2273</v>
      </c>
      <c r="C17" s="65" t="s">
        <v>78</v>
      </c>
      <c r="D17" s="66"/>
      <c r="E17" s="46">
        <f t="shared" si="0"/>
        <v>127257</v>
      </c>
      <c r="F17" s="47">
        <f t="shared" si="0"/>
        <v>86446.81</v>
      </c>
      <c r="G17" s="47">
        <f t="shared" si="0"/>
        <v>40810.19</v>
      </c>
      <c r="H17" s="48">
        <f>51200+71000-443</f>
        <v>121757</v>
      </c>
      <c r="I17" s="49">
        <v>83765.72</v>
      </c>
      <c r="J17" s="43">
        <f t="shared" si="1"/>
        <v>37991.279999999999</v>
      </c>
      <c r="K17" s="48">
        <v>5500</v>
      </c>
      <c r="L17" s="49">
        <v>2681.0899999999997</v>
      </c>
      <c r="M17" s="43">
        <f t="shared" si="2"/>
        <v>2818.9100000000003</v>
      </c>
      <c r="N17" s="48">
        <v>0</v>
      </c>
      <c r="O17" s="49">
        <v>0</v>
      </c>
      <c r="P17" s="43">
        <f t="shared" si="3"/>
        <v>0</v>
      </c>
      <c r="Q17" s="48">
        <v>0</v>
      </c>
      <c r="R17" s="49">
        <v>0</v>
      </c>
      <c r="S17" s="43">
        <f t="shared" si="4"/>
        <v>0</v>
      </c>
      <c r="T17" s="44"/>
      <c r="U17" s="44"/>
      <c r="W17" s="44"/>
      <c r="X17" s="44"/>
      <c r="Y17" s="44"/>
    </row>
    <row r="18" spans="1:25" ht="18.75" customHeight="1" x14ac:dyDescent="0.2">
      <c r="A18" s="71"/>
      <c r="B18" s="45">
        <v>2274</v>
      </c>
      <c r="C18" s="65" t="s">
        <v>79</v>
      </c>
      <c r="D18" s="66"/>
      <c r="E18" s="46">
        <f t="shared" si="0"/>
        <v>0</v>
      </c>
      <c r="F18" s="47">
        <f t="shared" si="0"/>
        <v>0</v>
      </c>
      <c r="G18" s="47">
        <f t="shared" si="0"/>
        <v>0</v>
      </c>
      <c r="H18" s="48">
        <v>0</v>
      </c>
      <c r="I18" s="49">
        <v>0</v>
      </c>
      <c r="J18" s="43">
        <f t="shared" si="1"/>
        <v>0</v>
      </c>
      <c r="K18" s="48">
        <v>0</v>
      </c>
      <c r="L18" s="49">
        <v>0</v>
      </c>
      <c r="M18" s="43">
        <f t="shared" si="2"/>
        <v>0</v>
      </c>
      <c r="N18" s="48">
        <v>0</v>
      </c>
      <c r="O18" s="49">
        <v>0</v>
      </c>
      <c r="P18" s="43">
        <f t="shared" si="3"/>
        <v>0</v>
      </c>
      <c r="Q18" s="48">
        <v>0</v>
      </c>
      <c r="R18" s="49">
        <v>0</v>
      </c>
      <c r="S18" s="43">
        <f t="shared" si="4"/>
        <v>0</v>
      </c>
      <c r="T18" s="44"/>
      <c r="U18" s="44"/>
      <c r="W18" s="44"/>
      <c r="X18" s="44"/>
      <c r="Y18" s="44"/>
    </row>
    <row r="19" spans="1:25" ht="18.75" customHeight="1" x14ac:dyDescent="0.2">
      <c r="A19" s="71"/>
      <c r="B19" s="45">
        <v>2275</v>
      </c>
      <c r="C19" s="65" t="s">
        <v>80</v>
      </c>
      <c r="D19" s="66"/>
      <c r="E19" s="46">
        <f t="shared" si="0"/>
        <v>2190</v>
      </c>
      <c r="F19" s="47">
        <f t="shared" si="0"/>
        <v>2090.6800000000003</v>
      </c>
      <c r="G19" s="47">
        <f t="shared" si="0"/>
        <v>99.319999999999709</v>
      </c>
      <c r="H19" s="48">
        <f>2200-10</f>
        <v>2190</v>
      </c>
      <c r="I19" s="49">
        <v>2090.6800000000003</v>
      </c>
      <c r="J19" s="43">
        <f t="shared" si="1"/>
        <v>99.319999999999709</v>
      </c>
      <c r="K19" s="48">
        <v>0</v>
      </c>
      <c r="L19" s="49">
        <v>0</v>
      </c>
      <c r="M19" s="43">
        <f t="shared" si="2"/>
        <v>0</v>
      </c>
      <c r="N19" s="48">
        <v>0</v>
      </c>
      <c r="O19" s="49">
        <v>0</v>
      </c>
      <c r="P19" s="43">
        <f t="shared" si="3"/>
        <v>0</v>
      </c>
      <c r="Q19" s="48">
        <v>0</v>
      </c>
      <c r="R19" s="49">
        <v>0</v>
      </c>
      <c r="S19" s="43">
        <f t="shared" si="4"/>
        <v>0</v>
      </c>
      <c r="T19" s="44"/>
      <c r="U19" s="44"/>
      <c r="W19" s="44"/>
      <c r="X19" s="44"/>
      <c r="Y19" s="44"/>
    </row>
    <row r="20" spans="1:25" ht="18.75" customHeight="1" x14ac:dyDescent="0.2">
      <c r="A20" s="71"/>
      <c r="B20" s="45">
        <v>2282</v>
      </c>
      <c r="C20" s="70" t="s">
        <v>81</v>
      </c>
      <c r="D20" s="70"/>
      <c r="E20" s="46">
        <f t="shared" si="0"/>
        <v>5100</v>
      </c>
      <c r="F20" s="47">
        <f t="shared" si="0"/>
        <v>5078</v>
      </c>
      <c r="G20" s="47">
        <f t="shared" si="0"/>
        <v>22</v>
      </c>
      <c r="H20" s="48">
        <v>2000</v>
      </c>
      <c r="I20" s="49">
        <v>1998</v>
      </c>
      <c r="J20" s="43">
        <f t="shared" si="1"/>
        <v>2</v>
      </c>
      <c r="K20" s="48">
        <v>3100</v>
      </c>
      <c r="L20" s="49">
        <v>3080</v>
      </c>
      <c r="M20" s="43">
        <f t="shared" si="2"/>
        <v>20</v>
      </c>
      <c r="N20" s="48">
        <v>0</v>
      </c>
      <c r="O20" s="49">
        <v>0</v>
      </c>
      <c r="P20" s="43">
        <f t="shared" si="3"/>
        <v>0</v>
      </c>
      <c r="Q20" s="48">
        <v>0</v>
      </c>
      <c r="R20" s="49">
        <v>0</v>
      </c>
      <c r="S20" s="43">
        <f t="shared" si="4"/>
        <v>0</v>
      </c>
      <c r="T20" s="44"/>
      <c r="U20" s="44"/>
      <c r="W20" s="44"/>
      <c r="X20" s="44"/>
      <c r="Y20" s="44"/>
    </row>
    <row r="21" spans="1:25" ht="18.75" customHeight="1" x14ac:dyDescent="0.2">
      <c r="A21" s="71"/>
      <c r="B21" s="45">
        <v>2730</v>
      </c>
      <c r="C21" s="65" t="s">
        <v>82</v>
      </c>
      <c r="D21" s="66"/>
      <c r="E21" s="46">
        <f t="shared" si="0"/>
        <v>0</v>
      </c>
      <c r="F21" s="47">
        <f t="shared" si="0"/>
        <v>0</v>
      </c>
      <c r="G21" s="47">
        <f t="shared" si="0"/>
        <v>0</v>
      </c>
      <c r="H21" s="48">
        <v>0</v>
      </c>
      <c r="I21" s="49">
        <v>0</v>
      </c>
      <c r="J21" s="43">
        <f t="shared" si="1"/>
        <v>0</v>
      </c>
      <c r="K21" s="48">
        <v>0</v>
      </c>
      <c r="L21" s="49">
        <v>0</v>
      </c>
      <c r="M21" s="43">
        <f t="shared" si="2"/>
        <v>0</v>
      </c>
      <c r="N21" s="48">
        <v>0</v>
      </c>
      <c r="O21" s="49">
        <v>0</v>
      </c>
      <c r="P21" s="43">
        <f t="shared" si="3"/>
        <v>0</v>
      </c>
      <c r="Q21" s="48">
        <v>0</v>
      </c>
      <c r="R21" s="49">
        <v>0</v>
      </c>
      <c r="S21" s="43">
        <f t="shared" si="4"/>
        <v>0</v>
      </c>
      <c r="T21" s="44"/>
      <c r="U21" s="44"/>
      <c r="W21" s="44"/>
      <c r="X21" s="44"/>
      <c r="Y21" s="44"/>
    </row>
    <row r="22" spans="1:25" ht="18.75" customHeight="1" x14ac:dyDescent="0.2">
      <c r="A22" s="71"/>
      <c r="B22" s="45">
        <v>2800</v>
      </c>
      <c r="C22" s="65" t="s">
        <v>83</v>
      </c>
      <c r="D22" s="66"/>
      <c r="E22" s="46">
        <f t="shared" si="0"/>
        <v>8774</v>
      </c>
      <c r="F22" s="47">
        <f t="shared" si="0"/>
        <v>8771.41</v>
      </c>
      <c r="G22" s="47">
        <f t="shared" si="0"/>
        <v>2.5900000000001455</v>
      </c>
      <c r="H22" s="48">
        <v>680</v>
      </c>
      <c r="I22" s="49">
        <v>680</v>
      </c>
      <c r="J22" s="43">
        <f t="shared" si="1"/>
        <v>0</v>
      </c>
      <c r="K22" s="48">
        <f>8100-6</f>
        <v>8094</v>
      </c>
      <c r="L22" s="49">
        <v>8091.41</v>
      </c>
      <c r="M22" s="43">
        <f t="shared" si="2"/>
        <v>2.5900000000001455</v>
      </c>
      <c r="N22" s="48">
        <v>0</v>
      </c>
      <c r="O22" s="49">
        <v>0</v>
      </c>
      <c r="P22" s="43">
        <f t="shared" si="3"/>
        <v>0</v>
      </c>
      <c r="Q22" s="48">
        <v>0</v>
      </c>
      <c r="R22" s="49">
        <v>0</v>
      </c>
      <c r="S22" s="43">
        <f t="shared" si="4"/>
        <v>0</v>
      </c>
      <c r="T22" s="44"/>
      <c r="U22" s="44"/>
      <c r="W22" s="44"/>
      <c r="X22" s="44"/>
      <c r="Y22" s="44"/>
    </row>
    <row r="23" spans="1:25" ht="18.75" customHeight="1" x14ac:dyDescent="0.2">
      <c r="A23" s="71"/>
      <c r="B23" s="45">
        <v>3110</v>
      </c>
      <c r="C23" s="65" t="s">
        <v>84</v>
      </c>
      <c r="D23" s="66"/>
      <c r="E23" s="46">
        <f t="shared" si="0"/>
        <v>3035112</v>
      </c>
      <c r="F23" s="47">
        <f t="shared" si="0"/>
        <v>3035111.88</v>
      </c>
      <c r="G23" s="47">
        <f t="shared" si="0"/>
        <v>0.12000000011175871</v>
      </c>
      <c r="H23" s="48">
        <v>0</v>
      </c>
      <c r="I23" s="49">
        <v>0</v>
      </c>
      <c r="J23" s="43">
        <f t="shared" si="1"/>
        <v>0</v>
      </c>
      <c r="K23" s="48">
        <v>0</v>
      </c>
      <c r="L23" s="49">
        <v>0</v>
      </c>
      <c r="M23" s="43">
        <f t="shared" si="2"/>
        <v>0</v>
      </c>
      <c r="N23" s="48">
        <v>3035112</v>
      </c>
      <c r="O23" s="49">
        <v>3035111.88</v>
      </c>
      <c r="P23" s="43">
        <f t="shared" si="3"/>
        <v>0.12000000011175871</v>
      </c>
      <c r="Q23" s="48">
        <v>0</v>
      </c>
      <c r="R23" s="49">
        <v>0</v>
      </c>
      <c r="S23" s="43">
        <f t="shared" si="4"/>
        <v>0</v>
      </c>
      <c r="T23" s="44"/>
      <c r="U23" s="44"/>
      <c r="W23" s="44"/>
      <c r="X23" s="44"/>
      <c r="Y23" s="44"/>
    </row>
    <row r="24" spans="1:25" ht="18.75" customHeight="1" x14ac:dyDescent="0.2">
      <c r="A24" s="71"/>
      <c r="B24" s="50">
        <v>3132</v>
      </c>
      <c r="C24" s="67" t="s">
        <v>85</v>
      </c>
      <c r="D24" s="68"/>
      <c r="E24" s="46">
        <f t="shared" si="0"/>
        <v>0</v>
      </c>
      <c r="F24" s="47">
        <f t="shared" si="0"/>
        <v>0</v>
      </c>
      <c r="G24" s="47">
        <f t="shared" si="0"/>
        <v>0</v>
      </c>
      <c r="H24" s="48">
        <v>0</v>
      </c>
      <c r="I24" s="49">
        <v>0</v>
      </c>
      <c r="J24" s="43">
        <f t="shared" si="1"/>
        <v>0</v>
      </c>
      <c r="K24" s="48">
        <v>0</v>
      </c>
      <c r="L24" s="49">
        <v>0</v>
      </c>
      <c r="M24" s="43">
        <f t="shared" si="2"/>
        <v>0</v>
      </c>
      <c r="N24" s="48">
        <v>0</v>
      </c>
      <c r="O24" s="49">
        <v>0</v>
      </c>
      <c r="P24" s="43">
        <f t="shared" si="3"/>
        <v>0</v>
      </c>
      <c r="Q24" s="48">
        <v>0</v>
      </c>
      <c r="R24" s="49">
        <v>0</v>
      </c>
      <c r="S24" s="43">
        <f t="shared" si="4"/>
        <v>0</v>
      </c>
      <c r="T24" s="44"/>
      <c r="U24" s="44"/>
      <c r="W24" s="44"/>
      <c r="X24" s="44"/>
      <c r="Y24" s="44"/>
    </row>
    <row r="25" spans="1:25" ht="18.75" customHeight="1" thickBot="1" x14ac:dyDescent="0.25">
      <c r="A25" s="71"/>
      <c r="B25" s="50">
        <v>3142</v>
      </c>
      <c r="C25" s="69" t="s">
        <v>86</v>
      </c>
      <c r="D25" s="69"/>
      <c r="E25" s="51">
        <f t="shared" si="0"/>
        <v>0</v>
      </c>
      <c r="F25" s="52">
        <f t="shared" si="0"/>
        <v>0</v>
      </c>
      <c r="G25" s="52">
        <f t="shared" si="0"/>
        <v>0</v>
      </c>
      <c r="H25" s="53">
        <v>0</v>
      </c>
      <c r="I25" s="49">
        <v>0</v>
      </c>
      <c r="J25" s="54">
        <f>H25-I25</f>
        <v>0</v>
      </c>
      <c r="K25" s="53">
        <v>0</v>
      </c>
      <c r="L25" s="49">
        <v>0</v>
      </c>
      <c r="M25" s="54">
        <f>K25-L25</f>
        <v>0</v>
      </c>
      <c r="N25" s="53">
        <v>0</v>
      </c>
      <c r="O25" s="49">
        <v>0</v>
      </c>
      <c r="P25" s="54">
        <f>N25-O25</f>
        <v>0</v>
      </c>
      <c r="Q25" s="53">
        <v>0</v>
      </c>
      <c r="R25" s="49">
        <v>0</v>
      </c>
      <c r="S25" s="54">
        <f>Q25-R25</f>
        <v>0</v>
      </c>
      <c r="T25" s="44"/>
      <c r="U25" s="44"/>
      <c r="W25" s="44"/>
      <c r="X25" s="44"/>
      <c r="Y25" s="44"/>
    </row>
    <row r="26" spans="1:25" ht="18.75" customHeight="1" thickBot="1" x14ac:dyDescent="0.25">
      <c r="A26" s="55" t="s">
        <v>88</v>
      </c>
      <c r="B26" s="56"/>
      <c r="C26" s="56"/>
      <c r="D26" s="61"/>
      <c r="E26" s="57">
        <f t="shared" ref="E26:S26" si="5">SUM(E9:E25)</f>
        <v>8604645.0999999996</v>
      </c>
      <c r="F26" s="58">
        <f t="shared" si="5"/>
        <v>8167099.165</v>
      </c>
      <c r="G26" s="58">
        <f t="shared" si="5"/>
        <v>437545.93500000041</v>
      </c>
      <c r="H26" s="57">
        <f t="shared" si="5"/>
        <v>4821347</v>
      </c>
      <c r="I26" s="58">
        <f t="shared" si="5"/>
        <v>4402767.21</v>
      </c>
      <c r="J26" s="59">
        <f t="shared" si="5"/>
        <v>418579.79000000021</v>
      </c>
      <c r="K26" s="57">
        <f t="shared" si="5"/>
        <v>654085.68999999994</v>
      </c>
      <c r="L26" s="58">
        <f t="shared" si="5"/>
        <v>635187.66500000004</v>
      </c>
      <c r="M26" s="59">
        <f t="shared" si="5"/>
        <v>18898.024999999991</v>
      </c>
      <c r="N26" s="57">
        <f t="shared" si="5"/>
        <v>3129212.41</v>
      </c>
      <c r="O26" s="58">
        <f t="shared" si="5"/>
        <v>3129144.29</v>
      </c>
      <c r="P26" s="59">
        <f t="shared" si="5"/>
        <v>68.120000000111759</v>
      </c>
      <c r="Q26" s="57">
        <f t="shared" si="5"/>
        <v>0</v>
      </c>
      <c r="R26" s="58">
        <f t="shared" si="5"/>
        <v>0</v>
      </c>
      <c r="S26" s="59">
        <f t="shared" si="5"/>
        <v>0</v>
      </c>
      <c r="T26" s="44"/>
      <c r="U26" s="44"/>
      <c r="W26" s="44"/>
      <c r="X26" s="44"/>
      <c r="Y26" s="44"/>
    </row>
  </sheetData>
  <sheetProtection sheet="1" objects="1" scenarios="1"/>
  <mergeCells count="29"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F6C1-C027-4D91-944D-C02345712D5E}">
  <sheetPr codeName="Лист7">
    <pageSetUpPr fitToPage="1"/>
  </sheetPr>
  <dimension ref="A1:O105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19" customWidth="1"/>
    <col min="4" max="4" width="23.85546875" style="19" customWidth="1"/>
    <col min="5" max="5" width="15.42578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97" t="s">
        <v>0</v>
      </c>
      <c r="B1" s="97"/>
      <c r="C1" s="97"/>
      <c r="D1" s="97"/>
    </row>
    <row r="2" spans="1:15" x14ac:dyDescent="0.3">
      <c r="A2" s="97" t="str">
        <f>МНВК!B4</f>
        <v>за 12 місяців 2021 р.</v>
      </c>
      <c r="B2" s="97"/>
      <c r="C2" s="97"/>
      <c r="D2" s="97"/>
    </row>
    <row r="4" spans="1:15" ht="18.75" customHeight="1" x14ac:dyDescent="0.3">
      <c r="A4" s="2">
        <v>2210</v>
      </c>
      <c r="B4" s="96" t="s">
        <v>1</v>
      </c>
      <c r="C4" s="96"/>
      <c r="D4" s="3">
        <f>МНВК!I11</f>
        <v>111444.22</v>
      </c>
      <c r="E4" s="4">
        <f>D4-D5</f>
        <v>0</v>
      </c>
      <c r="F4" s="5"/>
      <c r="G4" s="5"/>
      <c r="I4" s="5"/>
      <c r="J4" s="5"/>
      <c r="K4" s="5"/>
      <c r="M4" s="5"/>
      <c r="N4" s="5"/>
      <c r="O4" s="5"/>
    </row>
    <row r="5" spans="1:15" ht="18.75" hidden="1" customHeight="1" outlineLevel="1" x14ac:dyDescent="0.3">
      <c r="A5" s="6"/>
      <c r="B5" s="6"/>
      <c r="C5" s="7"/>
      <c r="D5" s="7">
        <f>SUM(D6:D40)</f>
        <v>111444.22</v>
      </c>
      <c r="E5" s="5" t="b">
        <f>D4=D5</f>
        <v>1</v>
      </c>
      <c r="F5" s="5"/>
      <c r="G5" s="5"/>
      <c r="I5" s="5"/>
      <c r="J5" s="5"/>
      <c r="K5" s="5"/>
      <c r="M5" s="5"/>
      <c r="N5" s="5"/>
      <c r="O5" s="5"/>
    </row>
    <row r="6" spans="1:15" ht="18.75" customHeight="1" collapsed="1" x14ac:dyDescent="0.3">
      <c r="A6" s="8">
        <v>2210.1</v>
      </c>
      <c r="B6" s="95" t="s">
        <v>2</v>
      </c>
      <c r="C6" s="95"/>
      <c r="D6" s="9">
        <v>4831.05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8">
        <v>2210.1999999999998</v>
      </c>
      <c r="B7" s="95" t="s">
        <v>3</v>
      </c>
      <c r="C7" s="95"/>
      <c r="D7" s="9">
        <v>451.2</v>
      </c>
      <c r="E7" s="5"/>
      <c r="F7" s="5"/>
      <c r="G7" s="5"/>
      <c r="I7" s="5"/>
      <c r="J7" s="5"/>
      <c r="K7" s="5"/>
      <c r="M7" s="5"/>
      <c r="N7" s="5"/>
      <c r="O7" s="5"/>
    </row>
    <row r="8" spans="1:15" ht="18.75" hidden="1" customHeight="1" outlineLevel="1" x14ac:dyDescent="0.3">
      <c r="A8" s="10"/>
      <c r="B8" s="11"/>
      <c r="C8" s="12">
        <f>SUM(C9:C15)</f>
        <v>451.2</v>
      </c>
      <c r="D8" s="13"/>
      <c r="E8" s="14">
        <f>D7-C8</f>
        <v>0</v>
      </c>
    </row>
    <row r="9" spans="1:15" ht="18.75" customHeight="1" collapsed="1" x14ac:dyDescent="0.3">
      <c r="A9" s="10"/>
      <c r="B9" s="15" t="s">
        <v>4</v>
      </c>
      <c r="C9" s="13">
        <v>451.2</v>
      </c>
      <c r="D9" s="13"/>
      <c r="E9" s="14"/>
    </row>
    <row r="10" spans="1:15" ht="18.75" hidden="1" customHeight="1" x14ac:dyDescent="0.3">
      <c r="A10" s="8"/>
      <c r="B10" s="16"/>
      <c r="C10" s="13"/>
      <c r="D10" s="13"/>
      <c r="E10" s="5"/>
      <c r="F10" s="5"/>
      <c r="G10" s="5"/>
      <c r="I10" s="5"/>
      <c r="J10" s="5"/>
      <c r="K10" s="5"/>
      <c r="M10" s="5"/>
      <c r="N10" s="5"/>
      <c r="O10" s="5"/>
    </row>
    <row r="11" spans="1:15" ht="18.75" hidden="1" customHeight="1" x14ac:dyDescent="0.3">
      <c r="A11" s="8"/>
      <c r="B11" s="16"/>
      <c r="C11" s="13"/>
      <c r="D11" s="13"/>
      <c r="E11" s="5"/>
      <c r="F11" s="5"/>
      <c r="G11" s="5"/>
      <c r="I11" s="5"/>
      <c r="J11" s="5"/>
      <c r="K11" s="5"/>
      <c r="M11" s="5"/>
      <c r="N11" s="5"/>
      <c r="O11" s="5"/>
    </row>
    <row r="12" spans="1:15" ht="18.75" hidden="1" customHeight="1" x14ac:dyDescent="0.3">
      <c r="A12" s="8"/>
      <c r="B12" s="15"/>
      <c r="C12" s="13"/>
      <c r="D12" s="13"/>
      <c r="E12" s="5"/>
      <c r="F12" s="5"/>
      <c r="G12" s="5"/>
      <c r="I12" s="5"/>
      <c r="J12" s="5"/>
      <c r="K12" s="5"/>
      <c r="M12" s="5"/>
      <c r="N12" s="5"/>
      <c r="O12" s="5"/>
    </row>
    <row r="13" spans="1:15" ht="18.75" hidden="1" customHeight="1" x14ac:dyDescent="0.3">
      <c r="A13" s="8"/>
      <c r="B13" s="16"/>
      <c r="C13" s="13"/>
      <c r="D13" s="13"/>
      <c r="E13" s="5"/>
      <c r="F13" s="5"/>
      <c r="G13" s="5"/>
      <c r="I13" s="5"/>
      <c r="J13" s="5"/>
      <c r="K13" s="5"/>
      <c r="M13" s="5"/>
      <c r="N13" s="5"/>
      <c r="O13" s="5"/>
    </row>
    <row r="14" spans="1:15" ht="18.75" hidden="1" customHeight="1" x14ac:dyDescent="0.3">
      <c r="A14" s="8"/>
      <c r="B14" s="16"/>
      <c r="C14" s="13"/>
      <c r="D14" s="13"/>
      <c r="E14" s="5"/>
      <c r="F14" s="5"/>
      <c r="G14" s="5"/>
      <c r="I14" s="5"/>
      <c r="J14" s="5"/>
      <c r="K14" s="5"/>
      <c r="M14" s="5"/>
      <c r="N14" s="5"/>
      <c r="O14" s="5"/>
    </row>
    <row r="15" spans="1:15" ht="18.75" hidden="1" customHeight="1" x14ac:dyDescent="0.3">
      <c r="A15" s="8"/>
      <c r="B15" s="17"/>
      <c r="C15" s="13"/>
      <c r="D15" s="13"/>
      <c r="E15" s="5"/>
      <c r="F15" s="5"/>
      <c r="G15" s="5"/>
      <c r="I15" s="5"/>
      <c r="J15" s="5"/>
      <c r="K15" s="5"/>
      <c r="M15" s="5"/>
      <c r="N15" s="5"/>
      <c r="O15" s="5"/>
    </row>
    <row r="16" spans="1:15" ht="18.75" customHeight="1" x14ac:dyDescent="0.3">
      <c r="A16" s="8">
        <v>2210.3000000000002</v>
      </c>
      <c r="B16" s="95" t="s">
        <v>5</v>
      </c>
      <c r="C16" s="95"/>
      <c r="D16" s="9">
        <v>644.72</v>
      </c>
      <c r="E16" s="5"/>
      <c r="F16" s="5"/>
      <c r="G16" s="5"/>
      <c r="I16" s="5"/>
      <c r="J16" s="5"/>
      <c r="K16" s="5"/>
      <c r="M16" s="5"/>
      <c r="N16" s="5"/>
      <c r="O16" s="5"/>
    </row>
    <row r="17" spans="1:15" ht="18.75" customHeight="1" x14ac:dyDescent="0.3">
      <c r="A17" s="8">
        <v>2210.4</v>
      </c>
      <c r="B17" s="95" t="s">
        <v>6</v>
      </c>
      <c r="C17" s="95"/>
      <c r="D17" s="9">
        <v>4904</v>
      </c>
      <c r="E17" s="5"/>
      <c r="F17" s="5"/>
      <c r="G17" s="5"/>
      <c r="I17" s="5"/>
      <c r="J17" s="5"/>
      <c r="K17" s="5"/>
      <c r="M17" s="5"/>
      <c r="N17" s="5"/>
      <c r="O17" s="5"/>
    </row>
    <row r="18" spans="1:15" ht="18.75" customHeight="1" x14ac:dyDescent="0.3">
      <c r="A18" s="8">
        <v>2210.5</v>
      </c>
      <c r="B18" s="95" t="s">
        <v>7</v>
      </c>
      <c r="C18" s="95"/>
      <c r="D18" s="9">
        <v>5926.42</v>
      </c>
      <c r="E18" s="5"/>
      <c r="F18" s="5"/>
      <c r="G18" s="5"/>
      <c r="I18" s="5"/>
      <c r="J18" s="5"/>
      <c r="K18" s="5"/>
      <c r="M18" s="5"/>
      <c r="N18" s="5"/>
      <c r="O18" s="5"/>
    </row>
    <row r="19" spans="1:15" ht="18.75" hidden="1" customHeight="1" outlineLevel="1" x14ac:dyDescent="0.3">
      <c r="A19" s="10"/>
      <c r="B19" s="11"/>
      <c r="C19" s="12">
        <f>SUM(C20:C30)</f>
        <v>5926.42</v>
      </c>
      <c r="D19" s="13"/>
      <c r="E19" s="14">
        <f>D18-C19</f>
        <v>0</v>
      </c>
    </row>
    <row r="20" spans="1:15" ht="18.75" customHeight="1" collapsed="1" x14ac:dyDescent="0.3">
      <c r="A20" s="8"/>
      <c r="B20" s="15" t="s">
        <v>8</v>
      </c>
      <c r="C20" s="13">
        <f>216+130</f>
        <v>346</v>
      </c>
      <c r="D20" s="13"/>
      <c r="E20" s="5"/>
      <c r="F20" s="5"/>
      <c r="G20" s="5"/>
      <c r="I20" s="5"/>
      <c r="J20" s="5"/>
      <c r="K20" s="5"/>
      <c r="M20" s="5"/>
      <c r="N20" s="5"/>
      <c r="O20" s="5"/>
    </row>
    <row r="21" spans="1:15" ht="18.75" customHeight="1" x14ac:dyDescent="0.3">
      <c r="A21" s="8"/>
      <c r="B21" s="15" t="s">
        <v>9</v>
      </c>
      <c r="C21" s="13">
        <f>347+520</f>
        <v>867</v>
      </c>
      <c r="D21" s="13"/>
      <c r="E21" s="5"/>
      <c r="F21" s="5"/>
      <c r="G21" s="5"/>
      <c r="I21" s="5"/>
      <c r="J21" s="5"/>
      <c r="K21" s="5"/>
      <c r="M21" s="5"/>
      <c r="N21" s="5"/>
      <c r="O21" s="5"/>
    </row>
    <row r="22" spans="1:15" ht="18.75" customHeight="1" x14ac:dyDescent="0.3">
      <c r="A22" s="8"/>
      <c r="B22" s="15" t="s">
        <v>10</v>
      </c>
      <c r="C22" s="13">
        <f>847+2000</f>
        <v>2847</v>
      </c>
      <c r="D22" s="13"/>
      <c r="E22" s="5"/>
      <c r="F22" s="5"/>
      <c r="G22" s="5"/>
      <c r="I22" s="5"/>
      <c r="J22" s="5"/>
      <c r="K22" s="5"/>
      <c r="M22" s="5"/>
      <c r="N22" s="5"/>
      <c r="O22" s="5"/>
    </row>
    <row r="23" spans="1:15" ht="18.75" customHeight="1" x14ac:dyDescent="0.3">
      <c r="A23" s="8"/>
      <c r="B23" s="15" t="s">
        <v>11</v>
      </c>
      <c r="C23" s="13">
        <v>1866.42</v>
      </c>
      <c r="D23" s="13"/>
      <c r="E23" s="5"/>
      <c r="F23" s="5"/>
      <c r="G23" s="5"/>
      <c r="I23" s="5"/>
      <c r="J23" s="5"/>
      <c r="K23" s="5"/>
      <c r="M23" s="5"/>
      <c r="N23" s="5"/>
      <c r="O23" s="5"/>
    </row>
    <row r="24" spans="1:15" ht="18.75" hidden="1" customHeight="1" x14ac:dyDescent="0.3">
      <c r="A24" s="8"/>
      <c r="B24" s="16"/>
      <c r="C24" s="13"/>
      <c r="D24" s="13"/>
      <c r="E24" s="5"/>
      <c r="F24" s="5"/>
      <c r="G24" s="5"/>
      <c r="I24" s="5"/>
      <c r="J24" s="5"/>
      <c r="K24" s="5"/>
      <c r="M24" s="5"/>
      <c r="N24" s="5"/>
      <c r="O24" s="5"/>
    </row>
    <row r="25" spans="1:15" ht="18.75" hidden="1" customHeight="1" x14ac:dyDescent="0.3">
      <c r="A25" s="8"/>
      <c r="B25" s="16"/>
      <c r="C25" s="13"/>
      <c r="D25" s="13"/>
      <c r="E25" s="5"/>
      <c r="F25" s="5"/>
      <c r="G25" s="5"/>
      <c r="I25" s="5"/>
      <c r="J25" s="5"/>
      <c r="K25" s="5"/>
      <c r="M25" s="5"/>
      <c r="N25" s="5"/>
      <c r="O25" s="5"/>
    </row>
    <row r="26" spans="1:15" ht="18.75" hidden="1" customHeight="1" x14ac:dyDescent="0.3">
      <c r="A26" s="8"/>
      <c r="B26" s="16"/>
      <c r="C26" s="13"/>
      <c r="D26" s="13"/>
      <c r="E26" s="5"/>
      <c r="F26" s="5"/>
      <c r="G26" s="5"/>
      <c r="I26" s="5"/>
      <c r="J26" s="5"/>
      <c r="K26" s="5"/>
      <c r="M26" s="5"/>
      <c r="N26" s="5"/>
      <c r="O26" s="5"/>
    </row>
    <row r="27" spans="1:15" ht="18.75" hidden="1" customHeight="1" x14ac:dyDescent="0.3">
      <c r="A27" s="8"/>
      <c r="B27" s="16"/>
      <c r="C27" s="13"/>
      <c r="D27" s="13"/>
      <c r="E27" s="5"/>
      <c r="F27" s="5"/>
      <c r="G27" s="5"/>
      <c r="I27" s="5"/>
      <c r="J27" s="5"/>
      <c r="K27" s="5"/>
      <c r="M27" s="5"/>
      <c r="N27" s="5"/>
      <c r="O27" s="5"/>
    </row>
    <row r="28" spans="1:15" ht="18.75" hidden="1" customHeight="1" x14ac:dyDescent="0.3">
      <c r="A28" s="8"/>
      <c r="B28" s="16"/>
      <c r="C28" s="13"/>
      <c r="D28" s="13"/>
      <c r="E28" s="5"/>
      <c r="F28" s="5"/>
      <c r="G28" s="5"/>
      <c r="I28" s="5"/>
      <c r="J28" s="5"/>
      <c r="K28" s="5"/>
      <c r="M28" s="5"/>
      <c r="N28" s="5"/>
      <c r="O28" s="5"/>
    </row>
    <row r="29" spans="1:15" ht="18.75" hidden="1" customHeight="1" x14ac:dyDescent="0.3">
      <c r="A29" s="8"/>
      <c r="B29" s="16"/>
      <c r="C29" s="13"/>
      <c r="D29" s="13"/>
      <c r="E29" s="5"/>
      <c r="F29" s="5"/>
      <c r="G29" s="5"/>
      <c r="I29" s="5"/>
      <c r="J29" s="5"/>
      <c r="K29" s="5"/>
      <c r="M29" s="5"/>
      <c r="N29" s="5"/>
      <c r="O29" s="5"/>
    </row>
    <row r="30" spans="1:15" ht="18.75" hidden="1" customHeight="1" x14ac:dyDescent="0.3">
      <c r="A30" s="8"/>
      <c r="B30" s="17"/>
      <c r="C30" s="13"/>
      <c r="D30" s="13"/>
      <c r="E30" s="5"/>
      <c r="F30" s="5"/>
      <c r="G30" s="5"/>
      <c r="I30" s="5"/>
      <c r="J30" s="5"/>
      <c r="K30" s="5"/>
      <c r="M30" s="5"/>
      <c r="N30" s="5"/>
      <c r="O30" s="5"/>
    </row>
    <row r="31" spans="1:15" ht="18.75" customHeight="1" x14ac:dyDescent="0.3">
      <c r="A31" s="8">
        <v>2210.6</v>
      </c>
      <c r="B31" s="95" t="s">
        <v>12</v>
      </c>
      <c r="C31" s="95"/>
      <c r="D31" s="9">
        <v>13780.03</v>
      </c>
      <c r="E31" s="5"/>
      <c r="F31" s="5"/>
      <c r="G31" s="5"/>
      <c r="I31" s="5"/>
      <c r="J31" s="5"/>
      <c r="K31" s="5"/>
      <c r="M31" s="5"/>
      <c r="N31" s="5"/>
      <c r="O31" s="5"/>
    </row>
    <row r="32" spans="1:15" ht="18.75" hidden="1" customHeight="1" x14ac:dyDescent="0.3">
      <c r="A32" s="8">
        <v>2210.6999999999998</v>
      </c>
      <c r="B32" s="95" t="s">
        <v>13</v>
      </c>
      <c r="C32" s="95"/>
      <c r="D32" s="9"/>
      <c r="E32" s="5"/>
      <c r="F32" s="5"/>
      <c r="G32" s="5"/>
      <c r="I32" s="5"/>
      <c r="J32" s="5"/>
      <c r="K32" s="5"/>
      <c r="M32" s="5"/>
      <c r="N32" s="5"/>
      <c r="O32" s="5"/>
    </row>
    <row r="33" spans="1:15" ht="18.75" customHeight="1" x14ac:dyDescent="0.3">
      <c r="A33" s="8">
        <v>2210.8000000000002</v>
      </c>
      <c r="B33" s="95" t="s">
        <v>14</v>
      </c>
      <c r="C33" s="95"/>
      <c r="D33" s="9">
        <f>12378+39835.8</f>
        <v>52213.8</v>
      </c>
      <c r="E33" s="5"/>
      <c r="F33" s="5"/>
      <c r="G33" s="5"/>
      <c r="I33" s="5"/>
      <c r="J33" s="5"/>
      <c r="K33" s="5"/>
      <c r="M33" s="5"/>
      <c r="N33" s="5"/>
      <c r="O33" s="5"/>
    </row>
    <row r="34" spans="1:15" ht="18.75" customHeight="1" x14ac:dyDescent="0.3">
      <c r="A34" s="8">
        <v>2210.9</v>
      </c>
      <c r="B34" s="95" t="s">
        <v>15</v>
      </c>
      <c r="C34" s="95"/>
      <c r="D34" s="9">
        <v>16452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ht="18.75" hidden="1" customHeight="1" outlineLevel="1" x14ac:dyDescent="0.3">
      <c r="A35" s="10"/>
      <c r="B35" s="11"/>
      <c r="C35" s="12">
        <f>SUM(C36:C39)</f>
        <v>16452</v>
      </c>
      <c r="D35" s="13"/>
      <c r="E35" s="14">
        <f>D34-C35</f>
        <v>0</v>
      </c>
    </row>
    <row r="36" spans="1:15" ht="18.75" customHeight="1" collapsed="1" x14ac:dyDescent="0.3">
      <c r="A36" s="8"/>
      <c r="B36" s="16" t="s">
        <v>16</v>
      </c>
      <c r="C36" s="13">
        <v>13392</v>
      </c>
      <c r="D36" s="13"/>
      <c r="E36" s="5"/>
      <c r="F36" s="5"/>
      <c r="G36" s="5"/>
      <c r="I36" s="5"/>
      <c r="J36" s="5"/>
      <c r="K36" s="5"/>
      <c r="M36" s="5"/>
      <c r="N36" s="5"/>
      <c r="O36" s="5"/>
    </row>
    <row r="37" spans="1:15" ht="18.75" customHeight="1" x14ac:dyDescent="0.3">
      <c r="A37" s="8"/>
      <c r="B37" s="16" t="s">
        <v>17</v>
      </c>
      <c r="C37" s="13">
        <v>3060</v>
      </c>
      <c r="D37" s="13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8"/>
      <c r="B38" s="16"/>
      <c r="C38" s="13"/>
      <c r="D38" s="13"/>
      <c r="E38" s="5"/>
      <c r="F38" s="5"/>
      <c r="G38" s="5"/>
      <c r="I38" s="5"/>
      <c r="J38" s="5"/>
      <c r="K38" s="5"/>
      <c r="M38" s="5"/>
      <c r="N38" s="5"/>
      <c r="O38" s="5"/>
    </row>
    <row r="39" spans="1:15" ht="19.5" hidden="1" customHeight="1" x14ac:dyDescent="0.3">
      <c r="A39" s="8"/>
      <c r="B39" s="17"/>
      <c r="C39" s="13"/>
      <c r="D39" s="13"/>
      <c r="E39" s="5"/>
      <c r="F39" s="5"/>
      <c r="G39" s="5"/>
      <c r="I39" s="5"/>
      <c r="J39" s="5"/>
      <c r="K39" s="5"/>
      <c r="M39" s="5"/>
      <c r="N39" s="5"/>
      <c r="O39" s="5"/>
    </row>
    <row r="40" spans="1:15" ht="22.5" customHeight="1" x14ac:dyDescent="0.3">
      <c r="A40" s="8">
        <v>2211.9</v>
      </c>
      <c r="B40" s="95" t="s">
        <v>18</v>
      </c>
      <c r="C40" s="95"/>
      <c r="D40" s="9">
        <v>12241</v>
      </c>
      <c r="E40" s="5"/>
      <c r="F40" s="5"/>
      <c r="G40" s="5"/>
      <c r="I40" s="5"/>
      <c r="J40" s="5"/>
      <c r="K40" s="5"/>
      <c r="M40" s="5"/>
      <c r="N40" s="5"/>
      <c r="O40" s="5"/>
    </row>
    <row r="41" spans="1:15" ht="22.5" hidden="1" customHeight="1" outlineLevel="1" x14ac:dyDescent="0.3">
      <c r="A41" s="12"/>
      <c r="B41" s="12"/>
      <c r="C41" s="12">
        <f>SUM(C42:C53)</f>
        <v>12241</v>
      </c>
      <c r="D41" s="9"/>
      <c r="E41" s="14">
        <f>D40-C41</f>
        <v>0</v>
      </c>
      <c r="F41" s="5"/>
      <c r="G41" s="5"/>
      <c r="I41" s="5"/>
      <c r="J41" s="5"/>
      <c r="K41" s="5"/>
      <c r="M41" s="5"/>
      <c r="N41" s="5"/>
      <c r="O41" s="5"/>
    </row>
    <row r="42" spans="1:15" collapsed="1" x14ac:dyDescent="0.3">
      <c r="A42" s="10"/>
      <c r="B42" s="15" t="s">
        <v>19</v>
      </c>
      <c r="C42" s="13">
        <v>415</v>
      </c>
      <c r="D42" s="13"/>
    </row>
    <row r="43" spans="1:15" x14ac:dyDescent="0.3">
      <c r="A43" s="8"/>
      <c r="B43" s="16" t="s">
        <v>20</v>
      </c>
      <c r="C43" s="13">
        <v>480</v>
      </c>
      <c r="D43" s="13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8"/>
      <c r="B44" s="16" t="s">
        <v>21</v>
      </c>
      <c r="C44" s="13">
        <v>1040</v>
      </c>
      <c r="D44" s="13"/>
      <c r="E44" s="5"/>
      <c r="F44" s="5"/>
      <c r="G44" s="5"/>
      <c r="I44" s="5"/>
      <c r="J44" s="5"/>
      <c r="K44" s="5"/>
      <c r="M44" s="5"/>
      <c r="N44" s="5"/>
      <c r="O44" s="5"/>
    </row>
    <row r="45" spans="1:15" x14ac:dyDescent="0.3">
      <c r="A45" s="8"/>
      <c r="B45" s="16" t="s">
        <v>22</v>
      </c>
      <c r="C45" s="13">
        <v>604</v>
      </c>
      <c r="D45" s="13"/>
      <c r="E45" s="5"/>
      <c r="F45" s="5"/>
      <c r="G45" s="5"/>
      <c r="I45" s="5"/>
      <c r="J45" s="5"/>
      <c r="K45" s="5"/>
      <c r="M45" s="5"/>
      <c r="N45" s="5"/>
      <c r="O45" s="5"/>
    </row>
    <row r="46" spans="1:15" x14ac:dyDescent="0.3">
      <c r="A46" s="8"/>
      <c r="B46" s="16" t="s">
        <v>23</v>
      </c>
      <c r="C46" s="13">
        <v>350</v>
      </c>
      <c r="D46" s="13"/>
      <c r="E46" s="5"/>
      <c r="F46" s="5"/>
      <c r="G46" s="5"/>
      <c r="I46" s="5"/>
      <c r="J46" s="5"/>
      <c r="K46" s="5"/>
      <c r="M46" s="5"/>
      <c r="N46" s="5"/>
      <c r="O46" s="5"/>
    </row>
    <row r="47" spans="1:15" x14ac:dyDescent="0.3">
      <c r="A47" s="8"/>
      <c r="B47" s="16" t="s">
        <v>24</v>
      </c>
      <c r="C47" s="13">
        <v>2596</v>
      </c>
      <c r="D47" s="13"/>
      <c r="E47" s="5"/>
      <c r="F47" s="5"/>
      <c r="G47" s="5"/>
      <c r="I47" s="5"/>
      <c r="J47" s="5"/>
      <c r="K47" s="5"/>
      <c r="M47" s="5"/>
      <c r="N47" s="5"/>
      <c r="O47" s="5"/>
    </row>
    <row r="48" spans="1:15" x14ac:dyDescent="0.3">
      <c r="A48" s="8"/>
      <c r="B48" s="16" t="s">
        <v>25</v>
      </c>
      <c r="C48" s="13">
        <v>870</v>
      </c>
      <c r="D48" s="13"/>
      <c r="E48" s="5"/>
      <c r="F48" s="5"/>
      <c r="G48" s="5"/>
      <c r="I48" s="5"/>
      <c r="J48" s="5"/>
      <c r="K48" s="5"/>
      <c r="M48" s="5"/>
      <c r="N48" s="5"/>
      <c r="O48" s="5"/>
    </row>
    <row r="49" spans="1:15" x14ac:dyDescent="0.3">
      <c r="A49" s="8"/>
      <c r="B49" s="16" t="s">
        <v>26</v>
      </c>
      <c r="C49" s="13">
        <v>980</v>
      </c>
      <c r="D49" s="13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8"/>
      <c r="B50" s="16" t="s">
        <v>27</v>
      </c>
      <c r="C50" s="13">
        <v>895</v>
      </c>
      <c r="D50" s="13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8"/>
      <c r="B51" s="16" t="s">
        <v>28</v>
      </c>
      <c r="C51" s="13">
        <v>1156</v>
      </c>
      <c r="D51" s="13"/>
      <c r="E51" s="5"/>
      <c r="F51" s="5"/>
      <c r="G51" s="5"/>
      <c r="I51" s="5"/>
      <c r="J51" s="5"/>
      <c r="K51" s="5"/>
      <c r="M51" s="5"/>
      <c r="N51" s="5"/>
      <c r="O51" s="5"/>
    </row>
    <row r="52" spans="1:15" x14ac:dyDescent="0.3">
      <c r="A52" s="8"/>
      <c r="B52" s="16" t="s">
        <v>29</v>
      </c>
      <c r="C52" s="13">
        <v>2855</v>
      </c>
      <c r="D52" s="13"/>
      <c r="E52" s="5"/>
      <c r="F52" s="5"/>
      <c r="G52" s="5"/>
      <c r="I52" s="5"/>
      <c r="J52" s="5"/>
      <c r="K52" s="5"/>
      <c r="M52" s="5"/>
      <c r="N52" s="5"/>
      <c r="O52" s="5"/>
    </row>
    <row r="53" spans="1:15" hidden="1" x14ac:dyDescent="0.3">
      <c r="A53" s="8"/>
      <c r="B53" s="16"/>
      <c r="C53" s="13"/>
      <c r="D53" s="13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outlineLevel="1" x14ac:dyDescent="0.3">
      <c r="A54" s="5"/>
      <c r="B54" s="18"/>
      <c r="D54" s="19" t="b">
        <f>D4=D5</f>
        <v>1</v>
      </c>
      <c r="E54" s="5"/>
      <c r="F54" s="5"/>
      <c r="G54" s="5"/>
      <c r="I54" s="5"/>
      <c r="J54" s="5"/>
      <c r="K54" s="5"/>
      <c r="M54" s="5"/>
      <c r="N54" s="5"/>
      <c r="O54" s="5"/>
    </row>
    <row r="55" spans="1:15" collapsed="1" x14ac:dyDescent="0.3">
      <c r="A55" s="5"/>
      <c r="B55" s="18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5"/>
      <c r="B56" s="5"/>
      <c r="E56" s="5"/>
      <c r="F56" s="5"/>
      <c r="G56" s="5"/>
      <c r="I56" s="5"/>
      <c r="J56" s="5"/>
      <c r="K56" s="5"/>
      <c r="M56" s="5"/>
      <c r="N56" s="5"/>
      <c r="O56" s="5"/>
    </row>
    <row r="57" spans="1:15" ht="14.25" customHeight="1" x14ac:dyDescent="0.3"/>
    <row r="58" spans="1:15" ht="39.75" customHeight="1" x14ac:dyDescent="0.3">
      <c r="A58" s="2">
        <v>2240</v>
      </c>
      <c r="B58" s="96" t="s">
        <v>30</v>
      </c>
      <c r="C58" s="96"/>
      <c r="D58" s="3">
        <f>МНВК!I13</f>
        <v>386404.06999999995</v>
      </c>
      <c r="E58" s="5"/>
      <c r="F58" s="5"/>
      <c r="G58" s="5"/>
      <c r="I58" s="5"/>
      <c r="J58" s="5"/>
      <c r="K58" s="5"/>
      <c r="M58" s="5"/>
      <c r="N58" s="5"/>
      <c r="O58" s="5"/>
    </row>
    <row r="59" spans="1:15" hidden="1" outlineLevel="1" x14ac:dyDescent="0.3">
      <c r="A59" s="20">
        <v>2240</v>
      </c>
      <c r="B59" s="20"/>
      <c r="C59" s="7"/>
      <c r="D59" s="7">
        <f>SUM(D60:D93)</f>
        <v>386404.07</v>
      </c>
      <c r="E59" s="5" t="b">
        <f>D58=D59</f>
        <v>1</v>
      </c>
    </row>
    <row r="60" spans="1:15" collapsed="1" x14ac:dyDescent="0.3">
      <c r="A60" s="10">
        <v>2240.1</v>
      </c>
      <c r="B60" s="95" t="s">
        <v>31</v>
      </c>
      <c r="C60" s="95"/>
      <c r="D60" s="9">
        <v>8192</v>
      </c>
    </row>
    <row r="61" spans="1:15" x14ac:dyDescent="0.3">
      <c r="A61" s="10">
        <v>2240.1999999999998</v>
      </c>
      <c r="B61" s="92" t="s">
        <v>32</v>
      </c>
      <c r="C61" s="93"/>
      <c r="D61" s="9">
        <v>732</v>
      </c>
    </row>
    <row r="62" spans="1:15" hidden="1" x14ac:dyDescent="0.3">
      <c r="A62" s="10">
        <v>2240.3000000000002</v>
      </c>
      <c r="B62" s="92" t="s">
        <v>33</v>
      </c>
      <c r="C62" s="93"/>
      <c r="D62" s="9"/>
    </row>
    <row r="63" spans="1:15" hidden="1" outlineLevel="1" x14ac:dyDescent="0.3">
      <c r="A63" s="10"/>
      <c r="B63" s="11"/>
      <c r="C63" s="12">
        <f>SUM(C64:C70)</f>
        <v>0</v>
      </c>
      <c r="D63" s="13"/>
      <c r="E63" s="14">
        <f>D62-C63</f>
        <v>0</v>
      </c>
    </row>
    <row r="64" spans="1:15" hidden="1" collapsed="1" x14ac:dyDescent="0.3">
      <c r="A64" s="10"/>
      <c r="B64" s="16"/>
      <c r="C64" s="13"/>
      <c r="D64" s="13"/>
    </row>
    <row r="65" spans="1:5" hidden="1" x14ac:dyDescent="0.3">
      <c r="A65" s="10"/>
      <c r="B65" s="16"/>
      <c r="C65" s="13"/>
      <c r="D65" s="13"/>
    </row>
    <row r="66" spans="1:5" hidden="1" x14ac:dyDescent="0.3">
      <c r="A66" s="10"/>
      <c r="B66" s="16"/>
      <c r="C66" s="13"/>
      <c r="D66" s="13"/>
    </row>
    <row r="67" spans="1:5" hidden="1" x14ac:dyDescent="0.3">
      <c r="A67" s="10"/>
      <c r="B67" s="16"/>
      <c r="C67" s="13"/>
      <c r="D67" s="13"/>
    </row>
    <row r="68" spans="1:5" hidden="1" x14ac:dyDescent="0.3">
      <c r="A68" s="10"/>
      <c r="B68" s="16"/>
      <c r="C68" s="13"/>
      <c r="D68" s="13"/>
    </row>
    <row r="69" spans="1:5" hidden="1" x14ac:dyDescent="0.3">
      <c r="A69" s="10"/>
      <c r="B69" s="16"/>
      <c r="C69" s="13"/>
      <c r="D69" s="13"/>
    </row>
    <row r="70" spans="1:5" hidden="1" x14ac:dyDescent="0.3">
      <c r="A70" s="10"/>
      <c r="B70" s="10"/>
      <c r="C70" s="13"/>
      <c r="D70" s="13"/>
    </row>
    <row r="71" spans="1:5" hidden="1" x14ac:dyDescent="0.3">
      <c r="A71" s="10">
        <v>2240.4</v>
      </c>
      <c r="B71" s="92" t="s">
        <v>34</v>
      </c>
      <c r="C71" s="93"/>
      <c r="D71" s="9"/>
    </row>
    <row r="72" spans="1:5" x14ac:dyDescent="0.3">
      <c r="A72" s="10">
        <v>2240.5</v>
      </c>
      <c r="B72" s="92" t="s">
        <v>35</v>
      </c>
      <c r="C72" s="93"/>
      <c r="D72" s="9">
        <v>362465.08</v>
      </c>
    </row>
    <row r="73" spans="1:5" hidden="1" outlineLevel="1" x14ac:dyDescent="0.3">
      <c r="A73" s="10"/>
      <c r="B73" s="11"/>
      <c r="C73" s="12">
        <f>SUM(C74:C81)</f>
        <v>362465.07999999996</v>
      </c>
      <c r="D73" s="13"/>
      <c r="E73" s="14">
        <f>D72-C73</f>
        <v>0</v>
      </c>
    </row>
    <row r="74" spans="1:5" ht="17.25" customHeight="1" collapsed="1" x14ac:dyDescent="0.3">
      <c r="A74" s="10"/>
      <c r="B74" s="15" t="s">
        <v>36</v>
      </c>
      <c r="C74" s="13">
        <v>287028.23</v>
      </c>
      <c r="D74" s="13"/>
    </row>
    <row r="75" spans="1:5" ht="17.25" customHeight="1" x14ac:dyDescent="0.3">
      <c r="A75" s="10"/>
      <c r="B75" s="15" t="s">
        <v>37</v>
      </c>
      <c r="C75" s="13">
        <v>74736.850000000006</v>
      </c>
      <c r="D75" s="13"/>
    </row>
    <row r="76" spans="1:5" x14ac:dyDescent="0.3">
      <c r="A76" s="10"/>
      <c r="B76" s="16" t="s">
        <v>38</v>
      </c>
      <c r="C76" s="13">
        <v>700</v>
      </c>
      <c r="D76" s="13"/>
    </row>
    <row r="77" spans="1:5" hidden="1" x14ac:dyDescent="0.3">
      <c r="A77" s="10"/>
      <c r="B77" s="16"/>
      <c r="C77" s="13"/>
      <c r="D77" s="13"/>
    </row>
    <row r="78" spans="1:5" hidden="1" x14ac:dyDescent="0.3">
      <c r="A78" s="10"/>
      <c r="B78" s="15"/>
      <c r="C78" s="13"/>
      <c r="D78" s="13"/>
    </row>
    <row r="79" spans="1:5" hidden="1" x14ac:dyDescent="0.3">
      <c r="A79" s="10"/>
      <c r="B79" s="16"/>
      <c r="C79" s="13"/>
      <c r="D79" s="13"/>
    </row>
    <row r="80" spans="1:5" hidden="1" x14ac:dyDescent="0.3">
      <c r="A80" s="10"/>
      <c r="B80" s="16"/>
      <c r="C80" s="13"/>
      <c r="D80" s="13"/>
    </row>
    <row r="81" spans="1:5" hidden="1" x14ac:dyDescent="0.3">
      <c r="A81" s="10"/>
      <c r="B81" s="16"/>
      <c r="C81" s="13"/>
      <c r="D81" s="13"/>
    </row>
    <row r="82" spans="1:5" hidden="1" x14ac:dyDescent="0.3">
      <c r="A82" s="10">
        <v>2240.6</v>
      </c>
      <c r="B82" s="92" t="s">
        <v>39</v>
      </c>
      <c r="C82" s="93"/>
      <c r="D82" s="9"/>
    </row>
    <row r="83" spans="1:5" hidden="1" x14ac:dyDescent="0.3">
      <c r="A83" s="10">
        <v>2240.6999999999998</v>
      </c>
      <c r="B83" s="92" t="s">
        <v>40</v>
      </c>
      <c r="C83" s="93"/>
      <c r="D83" s="9"/>
    </row>
    <row r="84" spans="1:5" hidden="1" x14ac:dyDescent="0.3">
      <c r="A84" s="10">
        <v>2240.8000000000002</v>
      </c>
      <c r="B84" s="92" t="s">
        <v>41</v>
      </c>
      <c r="C84" s="93"/>
      <c r="D84" s="9"/>
    </row>
    <row r="85" spans="1:5" x14ac:dyDescent="0.3">
      <c r="A85" s="10">
        <v>2240.9</v>
      </c>
      <c r="B85" s="92" t="s">
        <v>42</v>
      </c>
      <c r="C85" s="93"/>
      <c r="D85" s="9">
        <v>891</v>
      </c>
    </row>
    <row r="86" spans="1:5" hidden="1" x14ac:dyDescent="0.3">
      <c r="A86" s="10">
        <v>2241.1</v>
      </c>
      <c r="B86" s="92" t="s">
        <v>43</v>
      </c>
      <c r="C86" s="93"/>
      <c r="D86" s="9"/>
    </row>
    <row r="87" spans="1:5" hidden="1" x14ac:dyDescent="0.3">
      <c r="A87" s="10">
        <v>2241.1999999999998</v>
      </c>
      <c r="B87" s="92" t="s">
        <v>44</v>
      </c>
      <c r="C87" s="93"/>
      <c r="D87" s="9"/>
    </row>
    <row r="88" spans="1:5" x14ac:dyDescent="0.3">
      <c r="A88" s="10">
        <v>2241.3000000000002</v>
      </c>
      <c r="B88" s="92" t="s">
        <v>45</v>
      </c>
      <c r="C88" s="93"/>
      <c r="D88" s="9">
        <v>1800</v>
      </c>
    </row>
    <row r="89" spans="1:5" hidden="1" x14ac:dyDescent="0.3">
      <c r="A89" s="10">
        <v>2241.4</v>
      </c>
      <c r="B89" s="92" t="s">
        <v>46</v>
      </c>
      <c r="C89" s="93"/>
      <c r="D89" s="9"/>
    </row>
    <row r="90" spans="1:5" hidden="1" x14ac:dyDescent="0.3">
      <c r="A90" s="10">
        <v>2241.5</v>
      </c>
      <c r="B90" s="92" t="s">
        <v>47</v>
      </c>
      <c r="C90" s="93"/>
      <c r="D90" s="9"/>
    </row>
    <row r="91" spans="1:5" ht="38.25" hidden="1" customHeight="1" x14ac:dyDescent="0.3">
      <c r="A91" s="10">
        <v>2241.6</v>
      </c>
      <c r="B91" s="94" t="s">
        <v>48</v>
      </c>
      <c r="C91" s="93"/>
      <c r="D91" s="9"/>
    </row>
    <row r="92" spans="1:5" hidden="1" x14ac:dyDescent="0.3">
      <c r="A92" s="10">
        <v>2241.6999999999998</v>
      </c>
      <c r="B92" s="92" t="s">
        <v>49</v>
      </c>
      <c r="C92" s="93"/>
      <c r="D92" s="9"/>
    </row>
    <row r="93" spans="1:5" x14ac:dyDescent="0.3">
      <c r="A93" s="10">
        <v>2241.9</v>
      </c>
      <c r="B93" s="92" t="s">
        <v>50</v>
      </c>
      <c r="C93" s="93"/>
      <c r="D93" s="9">
        <v>12323.99</v>
      </c>
    </row>
    <row r="94" spans="1:5" hidden="1" outlineLevel="1" x14ac:dyDescent="0.3">
      <c r="A94" s="10"/>
      <c r="B94" s="11"/>
      <c r="C94" s="12">
        <f>SUM(C95:C105)</f>
        <v>12323.99</v>
      </c>
      <c r="D94" s="21"/>
      <c r="E94" s="14">
        <f>D93-C94</f>
        <v>0</v>
      </c>
    </row>
    <row r="95" spans="1:5" hidden="1" outlineLevel="1" x14ac:dyDescent="0.3">
      <c r="A95" s="10"/>
      <c r="B95" s="15" t="s">
        <v>51</v>
      </c>
      <c r="C95" s="13">
        <v>600</v>
      </c>
      <c r="D95" s="21"/>
      <c r="E95" s="14"/>
    </row>
    <row r="96" spans="1:5" collapsed="1" x14ac:dyDescent="0.3">
      <c r="A96" s="10"/>
      <c r="B96" s="16" t="s">
        <v>52</v>
      </c>
      <c r="C96" s="13">
        <f>150+150+150</f>
        <v>450</v>
      </c>
      <c r="D96" s="13"/>
    </row>
    <row r="97" spans="1:4" x14ac:dyDescent="0.3">
      <c r="A97" s="10"/>
      <c r="B97" s="15" t="s">
        <v>53</v>
      </c>
      <c r="C97" s="13">
        <f>169+349</f>
        <v>518</v>
      </c>
      <c r="D97" s="13"/>
    </row>
    <row r="98" spans="1:4" x14ac:dyDescent="0.3">
      <c r="A98" s="10"/>
      <c r="B98" s="16" t="s">
        <v>54</v>
      </c>
      <c r="C98" s="13">
        <v>2529</v>
      </c>
      <c r="D98" s="13"/>
    </row>
    <row r="99" spans="1:4" x14ac:dyDescent="0.3">
      <c r="A99" s="10"/>
      <c r="B99" s="16" t="s">
        <v>55</v>
      </c>
      <c r="C99" s="13">
        <v>4747.99</v>
      </c>
      <c r="D99" s="13"/>
    </row>
    <row r="100" spans="1:4" x14ac:dyDescent="0.3">
      <c r="A100" s="10"/>
      <c r="B100" s="16" t="s">
        <v>56</v>
      </c>
      <c r="C100" s="13">
        <v>150</v>
      </c>
      <c r="D100" s="13"/>
    </row>
    <row r="101" spans="1:4" x14ac:dyDescent="0.3">
      <c r="A101" s="10"/>
      <c r="B101" s="15" t="s">
        <v>57</v>
      </c>
      <c r="C101" s="13">
        <f>1264.5+1264.5</f>
        <v>2529</v>
      </c>
      <c r="D101" s="13"/>
    </row>
    <row r="102" spans="1:4" x14ac:dyDescent="0.3">
      <c r="A102" s="10"/>
      <c r="B102" s="15" t="s">
        <v>58</v>
      </c>
      <c r="C102" s="13">
        <v>800</v>
      </c>
      <c r="D102" s="13"/>
    </row>
    <row r="103" spans="1:4" hidden="1" x14ac:dyDescent="0.3">
      <c r="A103" s="10"/>
      <c r="B103" s="15"/>
      <c r="C103" s="13"/>
      <c r="D103" s="13"/>
    </row>
    <row r="104" spans="1:4" hidden="1" outlineLevel="1" x14ac:dyDescent="0.3">
      <c r="B104" s="22"/>
      <c r="D104" s="19" t="b">
        <f>D58=D59</f>
        <v>1</v>
      </c>
    </row>
    <row r="105" spans="1:4" collapsed="1" x14ac:dyDescent="0.3">
      <c r="B105" s="22"/>
    </row>
  </sheetData>
  <sheetProtection sheet="1" objects="1" scenarios="1"/>
  <mergeCells count="31">
    <mergeCell ref="B34:C34"/>
    <mergeCell ref="A1:D1"/>
    <mergeCell ref="A2:D2"/>
    <mergeCell ref="B4:C4"/>
    <mergeCell ref="B6:C6"/>
    <mergeCell ref="B7:C7"/>
    <mergeCell ref="B16:C16"/>
    <mergeCell ref="B17:C17"/>
    <mergeCell ref="B18:C18"/>
    <mergeCell ref="B31:C31"/>
    <mergeCell ref="B32:C32"/>
    <mergeCell ref="B33:C33"/>
    <mergeCell ref="B86:C86"/>
    <mergeCell ref="B40:C40"/>
    <mergeCell ref="B58:C58"/>
    <mergeCell ref="B60:C60"/>
    <mergeCell ref="B61:C61"/>
    <mergeCell ref="B62:C62"/>
    <mergeCell ref="B71:C71"/>
    <mergeCell ref="B72:C72"/>
    <mergeCell ref="B82:C82"/>
    <mergeCell ref="B83:C83"/>
    <mergeCell ref="B84:C84"/>
    <mergeCell ref="B85:C85"/>
    <mergeCell ref="B93:C93"/>
    <mergeCell ref="B87:C87"/>
    <mergeCell ref="B88:C88"/>
    <mergeCell ref="B89:C89"/>
    <mergeCell ref="B90:C90"/>
    <mergeCell ref="B91:C91"/>
    <mergeCell ref="B92:C92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2022-02-09T14:55:07Z</dcterms:created>
  <dcterms:modified xsi:type="dcterms:W3CDTF">2022-02-09T14:57:09Z</dcterms:modified>
</cp:coreProperties>
</file>