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NUO-SERVER1\Exchange\Кошторисні призначення і касові видатки\кош.приз. і кас. вид. на веб.сайт 2021р\за рік 2021\на сайт\"/>
    </mc:Choice>
  </mc:AlternateContent>
  <xr:revisionPtr revIDLastSave="0" documentId="13_ncr:1_{B15BC9A2-8EA6-4244-A246-5ECEF79C5AE0}" xr6:coauthVersionLast="36" xr6:coauthVersionMax="36" xr10:uidLastSave="{00000000-0000-0000-0000-000000000000}"/>
  <bookViews>
    <workbookView xWindow="0" yWindow="0" windowWidth="28800" windowHeight="12225" xr2:uid="{112705B6-2D15-418D-9ABD-300775B8C73F}"/>
  </bookViews>
  <sheets>
    <sheet name="НЦ ДЮТ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8" i="2" l="1"/>
  <c r="D4" i="2"/>
  <c r="A2" i="2"/>
  <c r="X26" i="3"/>
  <c r="W26" i="3"/>
  <c r="U26" i="3"/>
  <c r="T26" i="3"/>
  <c r="R26" i="3"/>
  <c r="Q26" i="3"/>
  <c r="O26" i="3"/>
  <c r="N26" i="3"/>
  <c r="L26" i="3"/>
  <c r="I26" i="3"/>
  <c r="Y25" i="3"/>
  <c r="V25" i="3"/>
  <c r="S25" i="3"/>
  <c r="P25" i="3"/>
  <c r="M25" i="3"/>
  <c r="J25" i="3"/>
  <c r="G25" i="3" s="1"/>
  <c r="F25" i="3"/>
  <c r="E25" i="3"/>
  <c r="Y24" i="3"/>
  <c r="V24" i="3"/>
  <c r="S24" i="3"/>
  <c r="P24" i="3"/>
  <c r="M24" i="3"/>
  <c r="J24" i="3"/>
  <c r="F24" i="3"/>
  <c r="E24" i="3"/>
  <c r="Y23" i="3"/>
  <c r="V23" i="3"/>
  <c r="S23" i="3"/>
  <c r="P23" i="3"/>
  <c r="M23" i="3"/>
  <c r="J23" i="3"/>
  <c r="G23" i="3" s="1"/>
  <c r="F23" i="3"/>
  <c r="E23" i="3"/>
  <c r="Y22" i="3"/>
  <c r="V22" i="3"/>
  <c r="S22" i="3"/>
  <c r="P22" i="3"/>
  <c r="M22" i="3"/>
  <c r="J22" i="3"/>
  <c r="G22" i="3" s="1"/>
  <c r="F22" i="3"/>
  <c r="E22" i="3"/>
  <c r="Y21" i="3"/>
  <c r="V21" i="3"/>
  <c r="S21" i="3"/>
  <c r="P21" i="3"/>
  <c r="M21" i="3"/>
  <c r="J21" i="3"/>
  <c r="F21" i="3"/>
  <c r="E21" i="3"/>
  <c r="Y20" i="3"/>
  <c r="V20" i="3"/>
  <c r="S20" i="3"/>
  <c r="P20" i="3"/>
  <c r="M20" i="3"/>
  <c r="J20" i="3"/>
  <c r="F20" i="3"/>
  <c r="E20" i="3"/>
  <c r="Y19" i="3"/>
  <c r="V19" i="3"/>
  <c r="S19" i="3"/>
  <c r="P19" i="3"/>
  <c r="M19" i="3"/>
  <c r="J19" i="3"/>
  <c r="F19" i="3"/>
  <c r="E19" i="3"/>
  <c r="Y18" i="3"/>
  <c r="V18" i="3"/>
  <c r="S18" i="3"/>
  <c r="P18" i="3"/>
  <c r="M18" i="3"/>
  <c r="J18" i="3"/>
  <c r="G18" i="3" s="1"/>
  <c r="F18" i="3"/>
  <c r="E18" i="3"/>
  <c r="Y17" i="3"/>
  <c r="V17" i="3"/>
  <c r="S17" i="3"/>
  <c r="P17" i="3"/>
  <c r="K17" i="3"/>
  <c r="E17" i="3" s="1"/>
  <c r="H17" i="3"/>
  <c r="J17" i="3" s="1"/>
  <c r="F17" i="3"/>
  <c r="Y16" i="3"/>
  <c r="V16" i="3"/>
  <c r="S16" i="3"/>
  <c r="P16" i="3"/>
  <c r="M16" i="3"/>
  <c r="H16" i="3"/>
  <c r="J16" i="3" s="1"/>
  <c r="F16" i="3"/>
  <c r="Y15" i="3"/>
  <c r="V15" i="3"/>
  <c r="S15" i="3"/>
  <c r="P15" i="3"/>
  <c r="M15" i="3"/>
  <c r="J15" i="3"/>
  <c r="H15" i="3"/>
  <c r="F15" i="3"/>
  <c r="E15" i="3"/>
  <c r="Y14" i="3"/>
  <c r="V14" i="3"/>
  <c r="S14" i="3"/>
  <c r="P14" i="3"/>
  <c r="M14" i="3"/>
  <c r="G14" i="3" s="1"/>
  <c r="J14" i="3"/>
  <c r="F14" i="3"/>
  <c r="E14" i="3"/>
  <c r="Y13" i="3"/>
  <c r="V13" i="3"/>
  <c r="S13" i="3"/>
  <c r="P13" i="3"/>
  <c r="M13" i="3"/>
  <c r="J13" i="3"/>
  <c r="F13" i="3"/>
  <c r="E13" i="3"/>
  <c r="Y12" i="3"/>
  <c r="V12" i="3"/>
  <c r="S12" i="3"/>
  <c r="P12" i="3"/>
  <c r="M12" i="3"/>
  <c r="J12" i="3"/>
  <c r="F12" i="3"/>
  <c r="E12" i="3"/>
  <c r="Y11" i="3"/>
  <c r="V11" i="3"/>
  <c r="S11" i="3"/>
  <c r="P11" i="3"/>
  <c r="M11" i="3"/>
  <c r="H11" i="3"/>
  <c r="E11" i="3" s="1"/>
  <c r="F11" i="3"/>
  <c r="Y10" i="3"/>
  <c r="V10" i="3"/>
  <c r="S10" i="3"/>
  <c r="P10" i="3"/>
  <c r="K10" i="3"/>
  <c r="E10" i="3" s="1"/>
  <c r="J10" i="3"/>
  <c r="F10" i="3"/>
  <c r="Y9" i="3"/>
  <c r="V9" i="3"/>
  <c r="S9" i="3"/>
  <c r="P9" i="3"/>
  <c r="K9" i="3"/>
  <c r="M9" i="3" s="1"/>
  <c r="J9" i="3"/>
  <c r="F9" i="3"/>
  <c r="E9" i="3"/>
  <c r="C95" i="2"/>
  <c r="C93" i="2"/>
  <c r="E92" i="2"/>
  <c r="C92" i="2"/>
  <c r="C71" i="2"/>
  <c r="E71" i="2" s="1"/>
  <c r="E63" i="2"/>
  <c r="C63" i="2"/>
  <c r="D59" i="2"/>
  <c r="D103" i="2"/>
  <c r="C43" i="2"/>
  <c r="E43" i="2" s="1"/>
  <c r="E36" i="2"/>
  <c r="C36" i="2"/>
  <c r="C28" i="2"/>
  <c r="E28" i="2" s="1"/>
  <c r="C21" i="2"/>
  <c r="C17" i="2" s="1"/>
  <c r="E17" i="2" s="1"/>
  <c r="C20" i="2"/>
  <c r="E8" i="2"/>
  <c r="C8" i="2"/>
  <c r="D5" i="2"/>
  <c r="D54" i="2"/>
  <c r="G24" i="3" l="1"/>
  <c r="V26" i="3"/>
  <c r="J11" i="3"/>
  <c r="G12" i="3"/>
  <c r="G13" i="3"/>
  <c r="S26" i="3"/>
  <c r="J26" i="3"/>
  <c r="F26" i="3"/>
  <c r="Y26" i="3"/>
  <c r="G16" i="3"/>
  <c r="G9" i="3"/>
  <c r="P26" i="3"/>
  <c r="G11" i="3"/>
  <c r="G15" i="3"/>
  <c r="G19" i="3"/>
  <c r="G20" i="3"/>
  <c r="G21" i="3"/>
  <c r="M10" i="3"/>
  <c r="E16" i="3"/>
  <c r="E26" i="3" s="1"/>
  <c r="M17" i="3"/>
  <c r="G17" i="3" s="1"/>
  <c r="H26" i="3"/>
  <c r="K26" i="3"/>
  <c r="E5" i="2"/>
  <c r="E59" i="2"/>
  <c r="M26" i="3" l="1"/>
  <c r="G10" i="3"/>
  <c r="G26" i="3" s="1"/>
</calcChain>
</file>

<file path=xl/sharedStrings.xml><?xml version="1.0" encoding="utf-8"?>
<sst xmlns="http://schemas.openxmlformats.org/spreadsheetml/2006/main" count="101" uniqueCount="81">
  <si>
    <t>Касові видатки НЦ ДЮТ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</si>
  <si>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</si>
  <si>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</si>
  <si>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</si>
  <si>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</si>
  <si>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грамоти / 07.2021</t>
  </si>
  <si>
    <t>класні журнали / 07.2021</t>
  </si>
  <si>
    <t xml:space="preserve">Підписка </t>
  </si>
  <si>
    <t>Медикаменти</t>
  </si>
  <si>
    <t>Господарчі товари</t>
  </si>
  <si>
    <t>двері металопластикові / 06.2021</t>
  </si>
  <si>
    <t>господарчі товари / 07.2021</t>
  </si>
  <si>
    <t>лаки фарби / 07,12.2021</t>
  </si>
  <si>
    <t>будіфвельні матеріали / 07,12.2021</t>
  </si>
  <si>
    <t>електротовари / 12.2021</t>
  </si>
  <si>
    <t xml:space="preserve">Миючі засоби    </t>
  </si>
  <si>
    <t>Меблі</t>
  </si>
  <si>
    <t>стільці 50 шт. / 07.2021</t>
  </si>
  <si>
    <t xml:space="preserve">столи, комод / 08.2021 </t>
  </si>
  <si>
    <t>Бензин</t>
  </si>
  <si>
    <t>Запчастини</t>
  </si>
  <si>
    <t>Ін.матеріали</t>
  </si>
  <si>
    <t>лічильник, трансформатор струму / 05.2021</t>
  </si>
  <si>
    <t>бандури 3шт. / 06.2021</t>
  </si>
  <si>
    <t>Оплата послуг (крім комунальних) </t>
  </si>
  <si>
    <t>Медогляд</t>
  </si>
  <si>
    <t>Страхування</t>
  </si>
  <si>
    <t>Транспортні послуги</t>
  </si>
  <si>
    <t>пасажирські перевезення / 06.2021</t>
  </si>
  <si>
    <t>Оренда приміщень</t>
  </si>
  <si>
    <t>Поточний ремонт</t>
  </si>
  <si>
    <t>пот.рем.водопров.мережі / 04.2021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</si>
  <si>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</si>
  <si>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</si>
  <si>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</si>
  <si>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</si>
  <si>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</si>
  <si>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</si>
  <si>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</si>
  <si>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</si>
  <si>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</si>
  <si>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</si>
  <si>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</si>
  <si>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</si>
  <si>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ветеринарні послуги / 02,03,11.2021</t>
  </si>
  <si>
    <t>утилізація елюмінісцентних ламп / 03.2021</t>
  </si>
  <si>
    <t>тех.підтр.веб.рес. / 04,07,10,12.2021</t>
  </si>
  <si>
    <t>спеціаліст ветеринарної  медицини / 08.2021</t>
  </si>
  <si>
    <t>промивка труб водопроводу / 07.2021</t>
  </si>
  <si>
    <t>Кошторисні призначення та касові видатки 
Управління освіти виконавчого комітету Нововолинської міської ради Волинської обл., Позашкілля</t>
  </si>
  <si>
    <t>за 12 місяців 2021 р.</t>
  </si>
  <si>
    <t>Установа</t>
  </si>
  <si>
    <t>Код</t>
  </si>
  <si>
    <t>Показники </t>
  </si>
  <si>
    <t>Разом</t>
  </si>
  <si>
    <t>Загальний фонд/00</t>
  </si>
  <si>
    <t>Спец.фонд/02
(Батьківська плата і оренда)</t>
  </si>
  <si>
    <t>Спец.фонд/03
 (благодійні внески)</t>
  </si>
  <si>
    <t>Спец.фонд/01
Бюджет розвитку</t>
  </si>
  <si>
    <t>Спец.фонд/01
Бюджет розвитку 0617321
Будівництво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</si>
  <si>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</si>
  <si>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</si>
  <si>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</si>
  <si>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</si>
  <si>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НЦ ДЮТ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</si>
  <si>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</si>
  <si>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</si>
  <si>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</si>
  <si>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</si>
  <si>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</si>
  <si>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</si>
  <si>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</si>
  <si>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</si>
  <si>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</si>
  <si>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</si>
  <si>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</si>
  <si>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</si>
  <si>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</si>
  <si>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</si>
  <si>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</si>
  <si>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 xml:space="preserve">Всього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</si>
</sst>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#,##0.00_ ;\-#,##0.00\ 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0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6" fillId="0" borderId="0" xfId="1" applyFont="1" applyBorder="1"/>
    <xf numFmtId="0" fontId="7" fillId="0" borderId="0" xfId="1" applyFont="1" applyBorder="1" applyAlignment="1"/>
    <xf numFmtId="0" fontId="8" fillId="0" borderId="0" xfId="1" applyFont="1" applyBorder="1" applyAlignment="1"/>
    <xf numFmtId="0" fontId="3" fillId="0" borderId="0" xfId="1" applyFont="1" applyBorder="1" applyAlignment="1">
      <alignment horizontal="center"/>
    </xf>
    <xf numFmtId="0" fontId="9" fillId="0" borderId="0" xfId="1" applyFont="1" applyBorder="1" applyAlignment="1" applyProtection="1">
      <alignment horizontal="center" wrapText="1"/>
      <protection locked="0"/>
    </xf>
    <xf numFmtId="0" fontId="9" fillId="0" borderId="0" xfId="1" applyFont="1" applyBorder="1" applyAlignment="1" applyProtection="1">
      <alignment horizontal="center"/>
      <protection locked="0"/>
    </xf>
    <xf numFmtId="0" fontId="9" fillId="0" borderId="0" xfId="1" applyFont="1" applyBorder="1" applyAlignment="1" applyProtection="1">
      <alignment horizontal="center"/>
      <protection locked="0"/>
    </xf>
    <xf numFmtId="0" fontId="6" fillId="0" borderId="0" xfId="1" applyFont="1" applyBorder="1" applyAlignment="1">
      <alignment horizontal="center"/>
    </xf>
    <xf numFmtId="0" fontId="6" fillId="0" borderId="4" xfId="1" applyFont="1" applyBorder="1" applyAlignment="1" applyProtection="1">
      <alignment horizontal="center" vertical="center"/>
      <protection locked="0"/>
    </xf>
    <xf numFmtId="0" fontId="10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11" xfId="1" applyFont="1" applyBorder="1" applyAlignment="1" applyProtection="1">
      <alignment horizontal="center" vertical="center"/>
      <protection locked="0"/>
    </xf>
    <xf numFmtId="0" fontId="10" fillId="0" borderId="12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1" fontId="7" fillId="0" borderId="8" xfId="1" applyNumberFormat="1" applyFont="1" applyBorder="1" applyAlignment="1" applyProtection="1">
      <alignment horizontal="center" vertical="center" wrapText="1"/>
      <protection locked="0"/>
    </xf>
    <xf numFmtId="1" fontId="7" fillId="0" borderId="17" xfId="1" applyNumberFormat="1" applyFont="1" applyBorder="1" applyAlignment="1">
      <alignment horizontal="center" vertical="center" wrapText="1"/>
    </xf>
    <xf numFmtId="1" fontId="8" fillId="0" borderId="18" xfId="1" applyNumberFormat="1" applyFont="1" applyBorder="1" applyAlignment="1">
      <alignment horizontal="center" vertical="top" wrapText="1"/>
    </xf>
    <xf numFmtId="1" fontId="8" fillId="0" borderId="19" xfId="1" applyNumberFormat="1" applyFont="1" applyBorder="1" applyAlignment="1">
      <alignment horizontal="center" vertical="top" wrapText="1"/>
    </xf>
    <xf numFmtId="1" fontId="8" fillId="0" borderId="20" xfId="1" applyNumberFormat="1" applyFont="1" applyBorder="1" applyAlignment="1">
      <alignment horizontal="center" vertical="top" wrapText="1"/>
    </xf>
    <xf numFmtId="1" fontId="8" fillId="0" borderId="10" xfId="1" applyNumberFormat="1" applyFont="1" applyBorder="1" applyAlignment="1">
      <alignment horizontal="center" vertical="center" wrapText="1"/>
    </xf>
    <xf numFmtId="1" fontId="8" fillId="0" borderId="20" xfId="1" applyNumberFormat="1" applyFont="1" applyBorder="1" applyAlignment="1">
      <alignment horizontal="center" vertical="center" wrapText="1"/>
    </xf>
    <xf numFmtId="1" fontId="8" fillId="0" borderId="9" xfId="1" applyNumberFormat="1" applyFont="1" applyBorder="1" applyAlignment="1">
      <alignment horizontal="center" vertical="center" wrapText="1"/>
    </xf>
    <xf numFmtId="1" fontId="8" fillId="0" borderId="17" xfId="1" applyNumberFormat="1" applyFont="1" applyBorder="1" applyAlignment="1">
      <alignment horizontal="center" vertical="center" wrapText="1"/>
    </xf>
    <xf numFmtId="1" fontId="8" fillId="0" borderId="21" xfId="1" applyNumberFormat="1" applyFont="1" applyBorder="1" applyAlignment="1">
      <alignment horizontal="center" vertical="center" wrapText="1"/>
    </xf>
    <xf numFmtId="1" fontId="11" fillId="0" borderId="0" xfId="1" applyNumberFormat="1" applyFont="1"/>
    <xf numFmtId="0" fontId="6" fillId="0" borderId="22" xfId="1" applyFont="1" applyBorder="1" applyAlignment="1" applyProtection="1">
      <alignment horizontal="center" vertical="center" wrapText="1"/>
      <protection locked="0"/>
    </xf>
    <xf numFmtId="0" fontId="12" fillId="0" borderId="23" xfId="1" applyFont="1" applyBorder="1" applyAlignment="1">
      <alignment horizontal="left" vertical="center" wrapText="1" indent="1"/>
    </xf>
    <xf numFmtId="0" fontId="12" fillId="0" borderId="24" xfId="1" applyFont="1" applyBorder="1" applyAlignment="1">
      <alignment horizontal="left" vertical="top" wrapText="1" indent="1"/>
    </xf>
    <xf numFmtId="0" fontId="12" fillId="0" borderId="25" xfId="1" applyFont="1" applyBorder="1" applyAlignment="1">
      <alignment horizontal="left" vertical="top" wrapText="1" indent="1"/>
    </xf>
    <xf numFmtId="164" fontId="12" fillId="0" borderId="26" xfId="1" applyNumberFormat="1" applyFont="1" applyBorder="1" applyAlignment="1" applyProtection="1">
      <alignment horizontal="right" vertical="center" wrapText="1" indent="1"/>
    </xf>
    <xf numFmtId="164" fontId="12" fillId="0" borderId="27" xfId="1" applyNumberFormat="1" applyFont="1" applyBorder="1" applyAlignment="1" applyProtection="1">
      <alignment horizontal="right" vertical="center" wrapText="1" indent="1"/>
    </xf>
    <xf numFmtId="165" fontId="12" fillId="0" borderId="27" xfId="1" applyNumberFormat="1" applyFont="1" applyBorder="1" applyAlignment="1" applyProtection="1">
      <alignment horizontal="right" vertical="center" wrapText="1" indent="1"/>
    </xf>
    <xf numFmtId="164" fontId="12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5" xfId="1" applyNumberFormat="1" applyFont="1" applyFill="1" applyBorder="1" applyAlignment="1" applyProtection="1">
      <alignment horizontal="right" vertical="center" wrapText="1" indent="1"/>
    </xf>
    <xf numFmtId="0" fontId="11" fillId="0" borderId="0" xfId="1" applyFont="1"/>
    <xf numFmtId="0" fontId="12" fillId="0" borderId="29" xfId="1" applyFont="1" applyBorder="1" applyAlignment="1">
      <alignment horizontal="left" vertical="center" wrapText="1" indent="1"/>
    </xf>
    <xf numFmtId="0" fontId="12" fillId="0" borderId="3" xfId="1" applyFont="1" applyBorder="1" applyAlignment="1">
      <alignment horizontal="left" vertical="top" wrapText="1" indent="1"/>
    </xf>
    <xf numFmtId="0" fontId="13" fillId="0" borderId="2" xfId="1" applyFont="1" applyBorder="1" applyAlignment="1">
      <alignment horizontal="left" indent="1"/>
    </xf>
    <xf numFmtId="164" fontId="12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29" xfId="1" applyNumberFormat="1" applyFont="1" applyFill="1" applyBorder="1" applyAlignment="1" applyProtection="1">
      <alignment horizontal="right" vertical="center" wrapText="1" indent="1"/>
    </xf>
    <xf numFmtId="0" fontId="12" fillId="0" borderId="32" xfId="1" applyFont="1" applyBorder="1" applyAlignment="1">
      <alignment horizontal="left" vertical="top" wrapText="1" indent="1"/>
    </xf>
    <xf numFmtId="0" fontId="13" fillId="0" borderId="31" xfId="1" applyFont="1" applyBorder="1" applyAlignment="1">
      <alignment horizontal="left" indent="1"/>
    </xf>
    <xf numFmtId="0" fontId="12" fillId="0" borderId="33" xfId="1" applyFont="1" applyBorder="1" applyAlignment="1">
      <alignment horizontal="left" vertical="top" wrapText="1" indent="1"/>
    </xf>
    <xf numFmtId="0" fontId="12" fillId="0" borderId="12" xfId="1" applyFont="1" applyBorder="1" applyAlignment="1">
      <alignment horizontal="left" vertical="center" wrapText="1" indent="1"/>
    </xf>
    <xf numFmtId="0" fontId="12" fillId="0" borderId="13" xfId="1" applyFont="1" applyBorder="1" applyAlignment="1">
      <alignment horizontal="left" vertical="top" wrapText="1" indent="1"/>
    </xf>
    <xf numFmtId="0" fontId="13" fillId="0" borderId="14" xfId="1" applyFont="1" applyBorder="1" applyAlignment="1">
      <alignment horizontal="left" indent="1"/>
    </xf>
    <xf numFmtId="0" fontId="12" fillId="0" borderId="34" xfId="1" applyFont="1" applyBorder="1" applyAlignment="1">
      <alignment horizontal="center" vertical="top" wrapText="1"/>
    </xf>
    <xf numFmtId="165" fontId="12" fillId="0" borderId="35" xfId="1" applyNumberFormat="1" applyFont="1" applyFill="1" applyBorder="1" applyAlignment="1" applyProtection="1">
      <alignment horizontal="right" vertical="center" wrapText="1" indent="1"/>
    </xf>
    <xf numFmtId="0" fontId="2" fillId="4" borderId="8" xfId="1" applyFont="1" applyFill="1" applyBorder="1" applyAlignment="1" applyProtection="1">
      <alignment horizontal="center" vertical="top" wrapText="1"/>
      <protection locked="0"/>
    </xf>
    <xf numFmtId="0" fontId="2" fillId="4" borderId="9" xfId="1" applyFont="1" applyFill="1" applyBorder="1" applyAlignment="1">
      <alignment horizontal="center" vertical="top" wrapText="1"/>
    </xf>
    <xf numFmtId="164" fontId="2" fillId="4" borderId="20" xfId="1" applyNumberFormat="1" applyFont="1" applyFill="1" applyBorder="1" applyAlignment="1" applyProtection="1">
      <alignment horizontal="right" vertical="center" wrapText="1" indent="1"/>
    </xf>
    <xf numFmtId="164" fontId="2" fillId="4" borderId="10" xfId="1" applyNumberFormat="1" applyFont="1" applyFill="1" applyBorder="1" applyAlignment="1" applyProtection="1">
      <alignment horizontal="right" vertical="center" wrapText="1" indent="1"/>
    </xf>
    <xf numFmtId="165" fontId="2" fillId="4" borderId="10" xfId="1" applyNumberFormat="1" applyFont="1" applyFill="1" applyBorder="1" applyAlignment="1" applyProtection="1">
      <alignment horizontal="right" vertical="center" wrapText="1" indent="1"/>
    </xf>
    <xf numFmtId="164" fontId="2" fillId="4" borderId="20" xfId="1" applyNumberFormat="1" applyFont="1" applyFill="1" applyBorder="1" applyAlignment="1">
      <alignment horizontal="right" vertical="center" wrapText="1" indent="1"/>
    </xf>
    <xf numFmtId="164" fontId="2" fillId="4" borderId="10" xfId="1" applyNumberFormat="1" applyFont="1" applyFill="1" applyBorder="1" applyAlignment="1">
      <alignment horizontal="right" vertical="center" wrapText="1" indent="1"/>
    </xf>
    <xf numFmtId="0" fontId="11" fillId="0" borderId="0" xfId="1" applyFont="1" applyAlignment="1">
      <alignment horizontal="center"/>
    </xf>
    <xf numFmtId="0" fontId="6" fillId="0" borderId="0" xfId="1" applyFont="1"/>
    <xf numFmtId="0" fontId="14" fillId="0" borderId="0" xfId="1" applyFont="1" applyAlignment="1">
      <alignment horizontal="center"/>
    </xf>
  </cellXfs>
  <cellStyles count="2">
    <cellStyle name="Обычный" xfId="0" builtinId="0"/>
    <cellStyle name="Обычный 2" xfId="1" xr:uid="{5C9CBFE5-AF61-42D8-8618-4B2904BEE3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41FC2-B232-427B-A378-6B993A364A33}">
  <sheetPr codeName="Лист1">
    <pageSetUpPr fitToPage="1"/>
  </sheetPr>
  <dimension ref="A1:AF26"/>
  <sheetViews>
    <sheetView tabSelected="1" zoomScale="70" zoomScaleNormal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5"/>
    </sheetView>
  </sheetViews>
  <sheetFormatPr defaultRowHeight="15.75" x14ac:dyDescent="0.25"/>
  <cols>
    <col min="1" max="1" width="13.42578125" style="98" customWidth="1"/>
    <col min="2" max="2" width="8.28515625" style="99" customWidth="1"/>
    <col min="3" max="3" width="16" style="97" customWidth="1"/>
    <col min="4" max="4" width="31.42578125" style="75" customWidth="1"/>
    <col min="5" max="5" width="22.5703125" style="75" customWidth="1"/>
    <col min="6" max="7" width="22.42578125" style="97" customWidth="1"/>
    <col min="8" max="8" width="24.42578125" style="97" customWidth="1"/>
    <col min="9" max="9" width="23.28515625" style="97" customWidth="1"/>
    <col min="10" max="10" width="24.42578125" style="97" customWidth="1"/>
    <col min="11" max="11" width="19.7109375" style="75" customWidth="1"/>
    <col min="12" max="16" width="19.7109375" style="97" customWidth="1"/>
    <col min="17" max="17" width="22.85546875" style="75" hidden="1" customWidth="1"/>
    <col min="18" max="18" width="21.5703125" style="97" hidden="1" customWidth="1"/>
    <col min="19" max="19" width="19.7109375" style="97" hidden="1" customWidth="1"/>
    <col min="20" max="20" width="21.85546875" style="75" hidden="1" customWidth="1"/>
    <col min="21" max="21" width="22.85546875" style="97" hidden="1" customWidth="1"/>
    <col min="22" max="22" width="19.7109375" style="97" hidden="1" customWidth="1"/>
    <col min="23" max="23" width="19.7109375" style="75" hidden="1" customWidth="1"/>
    <col min="24" max="25" width="19.7109375" style="97" hidden="1" customWidth="1"/>
    <col min="26" max="27" width="18.140625" style="97" customWidth="1"/>
    <col min="28" max="28" width="14.28515625" style="75" customWidth="1"/>
    <col min="29" max="31" width="18.140625" style="97" customWidth="1"/>
    <col min="32" max="33" width="14.28515625" style="75" customWidth="1"/>
    <col min="34" max="16384" width="9.140625" style="75"/>
  </cols>
  <sheetData>
    <row r="1" spans="1:32" s="29" customFormat="1" ht="15" customHeight="1" x14ac:dyDescent="0.3">
      <c r="B1" s="30"/>
      <c r="C1" s="31"/>
      <c r="D1" s="31"/>
      <c r="E1" s="31"/>
      <c r="F1" s="31"/>
      <c r="G1" s="31"/>
      <c r="H1" s="31"/>
      <c r="I1" s="32"/>
      <c r="J1" s="32"/>
      <c r="L1" s="31"/>
      <c r="M1" s="31"/>
      <c r="N1" s="31"/>
      <c r="O1" s="32"/>
      <c r="P1" s="32"/>
      <c r="R1" s="31"/>
      <c r="S1" s="31"/>
      <c r="U1" s="31"/>
      <c r="V1" s="31"/>
      <c r="X1" s="31"/>
      <c r="Y1" s="31"/>
      <c r="Z1" s="31"/>
      <c r="AA1" s="32"/>
      <c r="AC1" s="31"/>
      <c r="AD1" s="31"/>
      <c r="AE1" s="32"/>
    </row>
    <row r="2" spans="1:32" s="29" customFormat="1" ht="12.75" customHeight="1" x14ac:dyDescent="0.3">
      <c r="B2" s="33" t="s">
        <v>49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5"/>
      <c r="U2" s="35"/>
      <c r="V2" s="35"/>
      <c r="W2" s="35"/>
      <c r="X2" s="35"/>
      <c r="Y2" s="35"/>
    </row>
    <row r="3" spans="1:32" s="29" customFormat="1" ht="30.75" customHeight="1" x14ac:dyDescent="0.3"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5"/>
      <c r="U3" s="35"/>
      <c r="V3" s="35"/>
      <c r="W3" s="35"/>
      <c r="X3" s="35"/>
      <c r="Y3" s="35"/>
    </row>
    <row r="4" spans="1:32" s="29" customFormat="1" ht="20.25" customHeight="1" x14ac:dyDescent="0.3">
      <c r="B4" s="34" t="s">
        <v>50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5"/>
      <c r="U4" s="35"/>
      <c r="V4" s="35"/>
      <c r="W4" s="35"/>
      <c r="X4" s="35"/>
      <c r="Y4" s="35"/>
    </row>
    <row r="5" spans="1:32" s="29" customFormat="1" ht="17.25" customHeight="1" thickBot="1" x14ac:dyDescent="0.3">
      <c r="B5" s="36"/>
      <c r="C5" s="36"/>
      <c r="D5" s="36"/>
      <c r="E5" s="36"/>
      <c r="F5" s="36"/>
      <c r="G5" s="36"/>
      <c r="H5" s="36"/>
      <c r="I5" s="36"/>
      <c r="J5" s="36"/>
      <c r="K5" s="36"/>
      <c r="N5" s="36"/>
      <c r="O5" s="36"/>
      <c r="P5" s="36"/>
      <c r="Q5" s="36"/>
      <c r="T5" s="36"/>
      <c r="W5" s="36"/>
      <c r="Z5" s="36"/>
      <c r="AA5" s="36"/>
      <c r="AB5" s="36"/>
      <c r="AD5" s="36"/>
      <c r="AE5" s="36"/>
      <c r="AF5" s="36"/>
    </row>
    <row r="6" spans="1:32" s="29" customFormat="1" ht="55.5" customHeight="1" thickBot="1" x14ac:dyDescent="0.3">
      <c r="A6" s="37" t="s">
        <v>51</v>
      </c>
      <c r="B6" s="38" t="s">
        <v>52</v>
      </c>
      <c r="C6" s="39" t="s">
        <v>53</v>
      </c>
      <c r="D6" s="40"/>
      <c r="E6" s="41" t="s">
        <v>54</v>
      </c>
      <c r="F6" s="42"/>
      <c r="G6" s="43"/>
      <c r="H6" s="41" t="s">
        <v>55</v>
      </c>
      <c r="I6" s="42"/>
      <c r="J6" s="43"/>
      <c r="K6" s="44" t="s">
        <v>56</v>
      </c>
      <c r="L6" s="45"/>
      <c r="M6" s="43"/>
      <c r="N6" s="44" t="s">
        <v>57</v>
      </c>
      <c r="O6" s="45"/>
      <c r="P6" s="46"/>
      <c r="Q6" s="44" t="s">
        <v>58</v>
      </c>
      <c r="R6" s="45"/>
      <c r="S6" s="43"/>
      <c r="T6" s="44" t="s">
        <v>59</v>
      </c>
      <c r="U6" s="45"/>
      <c r="V6" s="43"/>
      <c r="W6" s="44" t="s">
        <v>60</v>
      </c>
      <c r="X6" s="45"/>
      <c r="Y6" s="43"/>
    </row>
    <row r="7" spans="1:32" s="29" customFormat="1" ht="57.75" customHeight="1" thickBot="1" x14ac:dyDescent="0.3">
      <c r="A7" s="47"/>
      <c r="B7" s="48"/>
      <c r="C7" s="49"/>
      <c r="D7" s="50"/>
      <c r="E7" s="51" t="s">
        <v>61</v>
      </c>
      <c r="F7" s="52" t="s">
        <v>62</v>
      </c>
      <c r="G7" s="53" t="s">
        <v>63</v>
      </c>
      <c r="H7" s="51" t="s">
        <v>61</v>
      </c>
      <c r="I7" s="52" t="s">
        <v>62</v>
      </c>
      <c r="J7" s="53" t="s">
        <v>63</v>
      </c>
      <c r="K7" s="51" t="s">
        <v>61</v>
      </c>
      <c r="L7" s="52" t="s">
        <v>62</v>
      </c>
      <c r="M7" s="53" t="s">
        <v>63</v>
      </c>
      <c r="N7" s="51" t="s">
        <v>61</v>
      </c>
      <c r="O7" s="52" t="s">
        <v>62</v>
      </c>
      <c r="P7" s="53" t="s">
        <v>63</v>
      </c>
      <c r="Q7" s="51" t="s">
        <v>61</v>
      </c>
      <c r="R7" s="52" t="s">
        <v>62</v>
      </c>
      <c r="S7" s="53" t="s">
        <v>63</v>
      </c>
      <c r="T7" s="51" t="s">
        <v>61</v>
      </c>
      <c r="U7" s="52" t="s">
        <v>62</v>
      </c>
      <c r="V7" s="53" t="s">
        <v>63</v>
      </c>
      <c r="W7" s="51" t="s">
        <v>61</v>
      </c>
      <c r="X7" s="52" t="s">
        <v>62</v>
      </c>
      <c r="Y7" s="53" t="s">
        <v>63</v>
      </c>
    </row>
    <row r="8" spans="1:32" s="64" customFormat="1" ht="15" thickBot="1" x14ac:dyDescent="0.25">
      <c r="A8" s="54">
        <v>1</v>
      </c>
      <c r="B8" s="55">
        <v>2</v>
      </c>
      <c r="C8" s="56">
        <v>3</v>
      </c>
      <c r="D8" s="57"/>
      <c r="E8" s="58">
        <v>4</v>
      </c>
      <c r="F8" s="59">
        <v>5</v>
      </c>
      <c r="G8" s="59">
        <v>6</v>
      </c>
      <c r="H8" s="60">
        <v>7</v>
      </c>
      <c r="I8" s="61">
        <v>8</v>
      </c>
      <c r="J8" s="62">
        <v>9</v>
      </c>
      <c r="K8" s="60">
        <v>10</v>
      </c>
      <c r="L8" s="59">
        <v>11</v>
      </c>
      <c r="M8" s="59">
        <v>12</v>
      </c>
      <c r="N8" s="61">
        <v>13</v>
      </c>
      <c r="O8" s="63">
        <v>14</v>
      </c>
      <c r="P8" s="63">
        <v>15</v>
      </c>
      <c r="Q8" s="61">
        <v>16</v>
      </c>
      <c r="R8" s="63">
        <v>17</v>
      </c>
      <c r="S8" s="63">
        <v>18</v>
      </c>
      <c r="T8" s="61">
        <v>19</v>
      </c>
      <c r="U8" s="63">
        <v>20</v>
      </c>
      <c r="V8" s="63">
        <v>21</v>
      </c>
      <c r="W8" s="61">
        <v>22</v>
      </c>
      <c r="X8" s="63">
        <v>23</v>
      </c>
      <c r="Y8" s="63">
        <v>24</v>
      </c>
    </row>
    <row r="9" spans="1:32" ht="18.75" customHeight="1" x14ac:dyDescent="0.2">
      <c r="A9" s="65" t="s">
        <v>64</v>
      </c>
      <c r="B9" s="66">
        <v>2111</v>
      </c>
      <c r="C9" s="67" t="s">
        <v>65</v>
      </c>
      <c r="D9" s="68"/>
      <c r="E9" s="69">
        <f>H9+K9+N9+Q9+T9+W9</f>
        <v>5399100</v>
      </c>
      <c r="F9" s="70">
        <f>I9+L9+O9+R9+U9+X9</f>
        <v>5385458.080000001</v>
      </c>
      <c r="G9" s="71">
        <f>J9+M9+P9+S9+V9+Y9</f>
        <v>13641.919999999336</v>
      </c>
      <c r="H9" s="72">
        <v>5329100</v>
      </c>
      <c r="I9" s="73">
        <v>5328335.4700000007</v>
      </c>
      <c r="J9" s="74">
        <f>H9-I9</f>
        <v>764.52999999932945</v>
      </c>
      <c r="K9" s="72">
        <f>100000-5000-25000</f>
        <v>70000</v>
      </c>
      <c r="L9" s="73">
        <v>57122.609999999993</v>
      </c>
      <c r="M9" s="74">
        <f>K9-L9</f>
        <v>12877.390000000007</v>
      </c>
      <c r="N9" s="72">
        <v>0</v>
      </c>
      <c r="O9" s="73">
        <v>0</v>
      </c>
      <c r="P9" s="74">
        <f>N9-O9</f>
        <v>0</v>
      </c>
      <c r="Q9" s="72">
        <v>0</v>
      </c>
      <c r="R9" s="73">
        <v>0</v>
      </c>
      <c r="S9" s="74">
        <f>Q9-R9</f>
        <v>0</v>
      </c>
      <c r="T9" s="72">
        <v>0</v>
      </c>
      <c r="U9" s="73">
        <v>0</v>
      </c>
      <c r="V9" s="74">
        <f>T9-U9</f>
        <v>0</v>
      </c>
      <c r="W9" s="72">
        <v>0</v>
      </c>
      <c r="X9" s="73">
        <v>0</v>
      </c>
      <c r="Y9" s="74">
        <f>W9-X9</f>
        <v>0</v>
      </c>
      <c r="Z9" s="75"/>
      <c r="AA9" s="75"/>
      <c r="AC9" s="75"/>
      <c r="AD9" s="75"/>
      <c r="AE9" s="75"/>
    </row>
    <row r="10" spans="1:32" ht="18.75" customHeight="1" x14ac:dyDescent="0.2">
      <c r="A10" s="65"/>
      <c r="B10" s="76">
        <v>2120</v>
      </c>
      <c r="C10" s="77" t="s">
        <v>66</v>
      </c>
      <c r="D10" s="78"/>
      <c r="E10" s="69">
        <f t="shared" ref="E10:G25" si="0">H10+K10+N10+Q10+T10+W10</f>
        <v>1108150</v>
      </c>
      <c r="F10" s="70">
        <f t="shared" si="0"/>
        <v>1104606.03</v>
      </c>
      <c r="G10" s="71">
        <f t="shared" si="0"/>
        <v>3543.9699999999339</v>
      </c>
      <c r="H10" s="79">
        <v>1092200</v>
      </c>
      <c r="I10" s="80">
        <v>1092039.07</v>
      </c>
      <c r="J10" s="81">
        <f>H10-I10</f>
        <v>160.92999999993481</v>
      </c>
      <c r="K10" s="79">
        <f>22000-1050-5000</f>
        <v>15950</v>
      </c>
      <c r="L10" s="80">
        <v>12566.960000000001</v>
      </c>
      <c r="M10" s="81">
        <f>K10-L10</f>
        <v>3383.0399999999991</v>
      </c>
      <c r="N10" s="79">
        <v>0</v>
      </c>
      <c r="O10" s="80">
        <v>0</v>
      </c>
      <c r="P10" s="81">
        <f>N10-O10</f>
        <v>0</v>
      </c>
      <c r="Q10" s="79">
        <v>0</v>
      </c>
      <c r="R10" s="80">
        <v>0</v>
      </c>
      <c r="S10" s="81">
        <f>Q10-R10</f>
        <v>0</v>
      </c>
      <c r="T10" s="79">
        <v>0</v>
      </c>
      <c r="U10" s="80">
        <v>0</v>
      </c>
      <c r="V10" s="81">
        <f>T10-U10</f>
        <v>0</v>
      </c>
      <c r="W10" s="79">
        <v>0</v>
      </c>
      <c r="X10" s="80">
        <v>0</v>
      </c>
      <c r="Y10" s="81">
        <f>W10-X10</f>
        <v>0</v>
      </c>
      <c r="Z10" s="75"/>
      <c r="AA10" s="75"/>
      <c r="AC10" s="75"/>
      <c r="AD10" s="75"/>
      <c r="AE10" s="75"/>
    </row>
    <row r="11" spans="1:32" ht="18.75" customHeight="1" x14ac:dyDescent="0.2">
      <c r="A11" s="65"/>
      <c r="B11" s="76">
        <v>2210</v>
      </c>
      <c r="C11" s="77" t="s">
        <v>2</v>
      </c>
      <c r="D11" s="78"/>
      <c r="E11" s="69">
        <f t="shared" si="0"/>
        <v>206149</v>
      </c>
      <c r="F11" s="70">
        <f t="shared" si="0"/>
        <v>200939.94000000003</v>
      </c>
      <c r="G11" s="71">
        <f t="shared" si="0"/>
        <v>5209.0599999999886</v>
      </c>
      <c r="H11" s="79">
        <f>110000-5000</f>
        <v>105000</v>
      </c>
      <c r="I11" s="80">
        <v>104857.05</v>
      </c>
      <c r="J11" s="81">
        <f t="shared" ref="J11:J24" si="1">H11-I11</f>
        <v>142.94999999999709</v>
      </c>
      <c r="K11" s="79">
        <v>80250</v>
      </c>
      <c r="L11" s="80">
        <v>80025.790000000008</v>
      </c>
      <c r="M11" s="81">
        <f t="shared" ref="M11:M24" si="2">K11-L11</f>
        <v>224.20999999999185</v>
      </c>
      <c r="N11" s="79">
        <v>20899</v>
      </c>
      <c r="O11" s="80">
        <v>16057.1</v>
      </c>
      <c r="P11" s="81">
        <f t="shared" ref="P11:P24" si="3">N11-O11</f>
        <v>4841.8999999999996</v>
      </c>
      <c r="Q11" s="79">
        <v>0</v>
      </c>
      <c r="R11" s="80">
        <v>0</v>
      </c>
      <c r="S11" s="81">
        <f t="shared" ref="S11:S24" si="4">Q11-R11</f>
        <v>0</v>
      </c>
      <c r="T11" s="79">
        <v>0</v>
      </c>
      <c r="U11" s="80">
        <v>0</v>
      </c>
      <c r="V11" s="81">
        <f t="shared" ref="V11:V24" si="5">T11-U11</f>
        <v>0</v>
      </c>
      <c r="W11" s="79">
        <v>0</v>
      </c>
      <c r="X11" s="80">
        <v>0</v>
      </c>
      <c r="Y11" s="81">
        <f t="shared" ref="Y11:Y24" si="6">W11-X11</f>
        <v>0</v>
      </c>
      <c r="Z11" s="75"/>
      <c r="AA11" s="75"/>
      <c r="AC11" s="75"/>
      <c r="AD11" s="75"/>
      <c r="AE11" s="75"/>
    </row>
    <row r="12" spans="1:32" ht="18.75" customHeight="1" x14ac:dyDescent="0.2">
      <c r="A12" s="65"/>
      <c r="B12" s="76">
        <v>2230</v>
      </c>
      <c r="C12" s="77" t="s">
        <v>67</v>
      </c>
      <c r="D12" s="78"/>
      <c r="E12" s="69">
        <f t="shared" si="0"/>
        <v>0</v>
      </c>
      <c r="F12" s="70">
        <f t="shared" si="0"/>
        <v>0</v>
      </c>
      <c r="G12" s="71">
        <f t="shared" si="0"/>
        <v>0</v>
      </c>
      <c r="H12" s="79"/>
      <c r="I12" s="80">
        <v>0</v>
      </c>
      <c r="J12" s="81">
        <f t="shared" si="1"/>
        <v>0</v>
      </c>
      <c r="K12" s="79">
        <v>0</v>
      </c>
      <c r="L12" s="80">
        <v>0</v>
      </c>
      <c r="M12" s="81">
        <f t="shared" si="2"/>
        <v>0</v>
      </c>
      <c r="N12" s="79">
        <v>0</v>
      </c>
      <c r="O12" s="80">
        <v>0</v>
      </c>
      <c r="P12" s="81">
        <f t="shared" si="3"/>
        <v>0</v>
      </c>
      <c r="Q12" s="79">
        <v>0</v>
      </c>
      <c r="R12" s="80">
        <v>0</v>
      </c>
      <c r="S12" s="81">
        <f t="shared" si="4"/>
        <v>0</v>
      </c>
      <c r="T12" s="79">
        <v>0</v>
      </c>
      <c r="U12" s="80">
        <v>0</v>
      </c>
      <c r="V12" s="81">
        <f t="shared" si="5"/>
        <v>0</v>
      </c>
      <c r="W12" s="79">
        <v>0</v>
      </c>
      <c r="X12" s="80">
        <v>0</v>
      </c>
      <c r="Y12" s="81">
        <f t="shared" si="6"/>
        <v>0</v>
      </c>
      <c r="Z12" s="75"/>
      <c r="AA12" s="75"/>
      <c r="AC12" s="75"/>
      <c r="AD12" s="75"/>
      <c r="AE12" s="75"/>
    </row>
    <row r="13" spans="1:32" ht="18.75" customHeight="1" x14ac:dyDescent="0.2">
      <c r="A13" s="65"/>
      <c r="B13" s="76">
        <v>2240</v>
      </c>
      <c r="C13" s="77" t="s">
        <v>24</v>
      </c>
      <c r="D13" s="78"/>
      <c r="E13" s="69">
        <f t="shared" si="0"/>
        <v>72903</v>
      </c>
      <c r="F13" s="70">
        <f t="shared" si="0"/>
        <v>71775.73</v>
      </c>
      <c r="G13" s="71">
        <f t="shared" si="0"/>
        <v>1127.2700000000077</v>
      </c>
      <c r="H13" s="79">
        <v>54903</v>
      </c>
      <c r="I13" s="80">
        <v>54424.289999999994</v>
      </c>
      <c r="J13" s="81">
        <f t="shared" si="1"/>
        <v>478.7100000000064</v>
      </c>
      <c r="K13" s="79">
        <v>15000</v>
      </c>
      <c r="L13" s="80">
        <v>14518.439999999999</v>
      </c>
      <c r="M13" s="81">
        <f t="shared" si="2"/>
        <v>481.56000000000131</v>
      </c>
      <c r="N13" s="79">
        <v>3000</v>
      </c>
      <c r="O13" s="80">
        <v>2833</v>
      </c>
      <c r="P13" s="81">
        <f t="shared" si="3"/>
        <v>167</v>
      </c>
      <c r="Q13" s="79">
        <v>0</v>
      </c>
      <c r="R13" s="80">
        <v>0</v>
      </c>
      <c r="S13" s="81">
        <f t="shared" si="4"/>
        <v>0</v>
      </c>
      <c r="T13" s="79">
        <v>0</v>
      </c>
      <c r="U13" s="80">
        <v>0</v>
      </c>
      <c r="V13" s="81">
        <f t="shared" si="5"/>
        <v>0</v>
      </c>
      <c r="W13" s="79">
        <v>0</v>
      </c>
      <c r="X13" s="80">
        <v>0</v>
      </c>
      <c r="Y13" s="81">
        <f t="shared" si="6"/>
        <v>0</v>
      </c>
      <c r="Z13" s="75"/>
      <c r="AA13" s="75"/>
      <c r="AC13" s="75"/>
      <c r="AD13" s="75"/>
      <c r="AE13" s="75"/>
    </row>
    <row r="14" spans="1:32" ht="18.75" customHeight="1" x14ac:dyDescent="0.2">
      <c r="A14" s="65"/>
      <c r="B14" s="76">
        <v>2250</v>
      </c>
      <c r="C14" s="77" t="s">
        <v>68</v>
      </c>
      <c r="D14" s="78"/>
      <c r="E14" s="69">
        <f t="shared" si="0"/>
        <v>24150</v>
      </c>
      <c r="F14" s="70">
        <f>I14+L14+O14+R14+U14+X14</f>
        <v>24103.96</v>
      </c>
      <c r="G14" s="71">
        <f t="shared" si="0"/>
        <v>46.040000000000873</v>
      </c>
      <c r="H14" s="79">
        <v>24150</v>
      </c>
      <c r="I14" s="80">
        <v>24103.96</v>
      </c>
      <c r="J14" s="81">
        <f t="shared" si="1"/>
        <v>46.040000000000873</v>
      </c>
      <c r="K14" s="79">
        <v>0</v>
      </c>
      <c r="L14" s="80">
        <v>0</v>
      </c>
      <c r="M14" s="81">
        <f>K14-L14</f>
        <v>0</v>
      </c>
      <c r="N14" s="79">
        <v>0</v>
      </c>
      <c r="O14" s="80">
        <v>0</v>
      </c>
      <c r="P14" s="81">
        <f t="shared" si="3"/>
        <v>0</v>
      </c>
      <c r="Q14" s="79">
        <v>0</v>
      </c>
      <c r="R14" s="80">
        <v>0</v>
      </c>
      <c r="S14" s="81">
        <f t="shared" si="4"/>
        <v>0</v>
      </c>
      <c r="T14" s="79">
        <v>0</v>
      </c>
      <c r="U14" s="80">
        <v>0</v>
      </c>
      <c r="V14" s="81">
        <f t="shared" si="5"/>
        <v>0</v>
      </c>
      <c r="W14" s="79">
        <v>0</v>
      </c>
      <c r="X14" s="80">
        <v>0</v>
      </c>
      <c r="Y14" s="81">
        <f t="shared" si="6"/>
        <v>0</v>
      </c>
      <c r="Z14" s="75"/>
      <c r="AA14" s="75"/>
      <c r="AC14" s="75"/>
      <c r="AD14" s="75"/>
      <c r="AE14" s="75"/>
    </row>
    <row r="15" spans="1:32" ht="18.75" customHeight="1" x14ac:dyDescent="0.2">
      <c r="A15" s="65"/>
      <c r="B15" s="76">
        <v>2271</v>
      </c>
      <c r="C15" s="77" t="s">
        <v>69</v>
      </c>
      <c r="D15" s="78"/>
      <c r="E15" s="69">
        <f t="shared" si="0"/>
        <v>1090200</v>
      </c>
      <c r="F15" s="70">
        <f>I15+L15+O15+R15+U15+X15</f>
        <v>1008854.1699999999</v>
      </c>
      <c r="G15" s="71">
        <f t="shared" si="0"/>
        <v>81345.830000000075</v>
      </c>
      <c r="H15" s="79">
        <f>812200+275000</f>
        <v>1087200</v>
      </c>
      <c r="I15" s="80">
        <v>1008854.1699999999</v>
      </c>
      <c r="J15" s="81">
        <f t="shared" si="1"/>
        <v>78345.830000000075</v>
      </c>
      <c r="K15" s="79">
        <v>3000</v>
      </c>
      <c r="L15" s="80"/>
      <c r="M15" s="81">
        <f>K15-L15</f>
        <v>3000</v>
      </c>
      <c r="N15" s="79">
        <v>0</v>
      </c>
      <c r="O15" s="80">
        <v>0</v>
      </c>
      <c r="P15" s="81">
        <f t="shared" si="3"/>
        <v>0</v>
      </c>
      <c r="Q15" s="79">
        <v>0</v>
      </c>
      <c r="R15" s="80">
        <v>0</v>
      </c>
      <c r="S15" s="81">
        <f t="shared" si="4"/>
        <v>0</v>
      </c>
      <c r="T15" s="79">
        <v>0</v>
      </c>
      <c r="U15" s="80">
        <v>0</v>
      </c>
      <c r="V15" s="81">
        <f t="shared" si="5"/>
        <v>0</v>
      </c>
      <c r="W15" s="79">
        <v>0</v>
      </c>
      <c r="X15" s="80">
        <v>0</v>
      </c>
      <c r="Y15" s="81">
        <f t="shared" si="6"/>
        <v>0</v>
      </c>
      <c r="Z15" s="75"/>
      <c r="AA15" s="75"/>
      <c r="AC15" s="75"/>
      <c r="AD15" s="75"/>
      <c r="AE15" s="75"/>
    </row>
    <row r="16" spans="1:32" ht="18.75" customHeight="1" x14ac:dyDescent="0.2">
      <c r="A16" s="65"/>
      <c r="B16" s="76">
        <v>2272</v>
      </c>
      <c r="C16" s="77" t="s">
        <v>70</v>
      </c>
      <c r="D16" s="78"/>
      <c r="E16" s="69">
        <f t="shared" si="0"/>
        <v>19000</v>
      </c>
      <c r="F16" s="70">
        <f>I16+L16+O16+R16+U16+X16</f>
        <v>16071.130000000001</v>
      </c>
      <c r="G16" s="71">
        <f t="shared" si="0"/>
        <v>2928.869999999999</v>
      </c>
      <c r="H16" s="79">
        <f>15300+2000</f>
        <v>17300</v>
      </c>
      <c r="I16" s="80">
        <v>16071.130000000001</v>
      </c>
      <c r="J16" s="81">
        <f t="shared" si="1"/>
        <v>1228.869999999999</v>
      </c>
      <c r="K16" s="79">
        <v>1700</v>
      </c>
      <c r="L16" s="80">
        <v>0</v>
      </c>
      <c r="M16" s="81">
        <f>K16-L16</f>
        <v>1700</v>
      </c>
      <c r="N16" s="79">
        <v>0</v>
      </c>
      <c r="O16" s="80">
        <v>0</v>
      </c>
      <c r="P16" s="81">
        <f t="shared" si="3"/>
        <v>0</v>
      </c>
      <c r="Q16" s="79">
        <v>0</v>
      </c>
      <c r="R16" s="80">
        <v>0</v>
      </c>
      <c r="S16" s="81">
        <f t="shared" si="4"/>
        <v>0</v>
      </c>
      <c r="T16" s="79">
        <v>0</v>
      </c>
      <c r="U16" s="80">
        <v>0</v>
      </c>
      <c r="V16" s="81">
        <f t="shared" si="5"/>
        <v>0</v>
      </c>
      <c r="W16" s="79">
        <v>0</v>
      </c>
      <c r="X16" s="80">
        <v>0</v>
      </c>
      <c r="Y16" s="81">
        <f t="shared" si="6"/>
        <v>0</v>
      </c>
      <c r="Z16" s="75"/>
      <c r="AA16" s="75"/>
      <c r="AC16" s="75"/>
      <c r="AD16" s="75"/>
      <c r="AE16" s="75"/>
    </row>
    <row r="17" spans="1:31" ht="18.75" customHeight="1" x14ac:dyDescent="0.2">
      <c r="A17" s="65"/>
      <c r="B17" s="76">
        <v>2273</v>
      </c>
      <c r="C17" s="77" t="s">
        <v>71</v>
      </c>
      <c r="D17" s="78"/>
      <c r="E17" s="69">
        <f t="shared" si="0"/>
        <v>104500</v>
      </c>
      <c r="F17" s="70">
        <f t="shared" si="0"/>
        <v>83559.209999999992</v>
      </c>
      <c r="G17" s="71">
        <f t="shared" si="0"/>
        <v>20940.790000000012</v>
      </c>
      <c r="H17" s="79">
        <f>97500+2000</f>
        <v>99500</v>
      </c>
      <c r="I17" s="80">
        <v>83469.829999999987</v>
      </c>
      <c r="J17" s="81">
        <f t="shared" si="1"/>
        <v>16030.170000000013</v>
      </c>
      <c r="K17" s="79">
        <f>3000+2000</f>
        <v>5000</v>
      </c>
      <c r="L17" s="80">
        <v>89.380000000001019</v>
      </c>
      <c r="M17" s="81">
        <f t="shared" si="2"/>
        <v>4910.619999999999</v>
      </c>
      <c r="N17" s="79">
        <v>0</v>
      </c>
      <c r="O17" s="80">
        <v>0</v>
      </c>
      <c r="P17" s="81">
        <f t="shared" si="3"/>
        <v>0</v>
      </c>
      <c r="Q17" s="79">
        <v>0</v>
      </c>
      <c r="R17" s="80">
        <v>0</v>
      </c>
      <c r="S17" s="81">
        <f t="shared" si="4"/>
        <v>0</v>
      </c>
      <c r="T17" s="79">
        <v>0</v>
      </c>
      <c r="U17" s="80">
        <v>0</v>
      </c>
      <c r="V17" s="81">
        <f t="shared" si="5"/>
        <v>0</v>
      </c>
      <c r="W17" s="79">
        <v>0</v>
      </c>
      <c r="X17" s="80">
        <v>0</v>
      </c>
      <c r="Y17" s="81">
        <f t="shared" si="6"/>
        <v>0</v>
      </c>
      <c r="Z17" s="75"/>
      <c r="AA17" s="75"/>
      <c r="AC17" s="75"/>
      <c r="AD17" s="75"/>
      <c r="AE17" s="75"/>
    </row>
    <row r="18" spans="1:31" ht="18.75" customHeight="1" x14ac:dyDescent="0.2">
      <c r="A18" s="65"/>
      <c r="B18" s="76">
        <v>2274</v>
      </c>
      <c r="C18" s="77" t="s">
        <v>72</v>
      </c>
      <c r="D18" s="78"/>
      <c r="E18" s="69">
        <f t="shared" si="0"/>
        <v>0</v>
      </c>
      <c r="F18" s="70">
        <f t="shared" si="0"/>
        <v>0</v>
      </c>
      <c r="G18" s="71">
        <f t="shared" si="0"/>
        <v>0</v>
      </c>
      <c r="H18" s="79">
        <v>0</v>
      </c>
      <c r="I18" s="80">
        <v>0</v>
      </c>
      <c r="J18" s="81">
        <f t="shared" si="1"/>
        <v>0</v>
      </c>
      <c r="K18" s="79">
        <v>0</v>
      </c>
      <c r="L18" s="80">
        <v>0</v>
      </c>
      <c r="M18" s="81">
        <f t="shared" si="2"/>
        <v>0</v>
      </c>
      <c r="N18" s="79">
        <v>0</v>
      </c>
      <c r="O18" s="80">
        <v>0</v>
      </c>
      <c r="P18" s="81">
        <f t="shared" si="3"/>
        <v>0</v>
      </c>
      <c r="Q18" s="79">
        <v>0</v>
      </c>
      <c r="R18" s="80">
        <v>0</v>
      </c>
      <c r="S18" s="81">
        <f t="shared" si="4"/>
        <v>0</v>
      </c>
      <c r="T18" s="79">
        <v>0</v>
      </c>
      <c r="U18" s="80">
        <v>0</v>
      </c>
      <c r="V18" s="81">
        <f t="shared" si="5"/>
        <v>0</v>
      </c>
      <c r="W18" s="79">
        <v>0</v>
      </c>
      <c r="X18" s="80">
        <v>0</v>
      </c>
      <c r="Y18" s="81">
        <f t="shared" si="6"/>
        <v>0</v>
      </c>
      <c r="Z18" s="75"/>
      <c r="AA18" s="75"/>
      <c r="AC18" s="75"/>
      <c r="AD18" s="75"/>
      <c r="AE18" s="75"/>
    </row>
    <row r="19" spans="1:31" ht="18.75" customHeight="1" x14ac:dyDescent="0.2">
      <c r="A19" s="65"/>
      <c r="B19" s="76">
        <v>2275</v>
      </c>
      <c r="C19" s="82" t="s">
        <v>73</v>
      </c>
      <c r="D19" s="83"/>
      <c r="E19" s="69">
        <f t="shared" si="0"/>
        <v>5500</v>
      </c>
      <c r="F19" s="70">
        <f t="shared" si="0"/>
        <v>5218.66</v>
      </c>
      <c r="G19" s="71">
        <f t="shared" si="0"/>
        <v>281.34000000000015</v>
      </c>
      <c r="H19" s="79">
        <v>5500</v>
      </c>
      <c r="I19" s="80">
        <v>5218.66</v>
      </c>
      <c r="J19" s="81">
        <f t="shared" si="1"/>
        <v>281.34000000000015</v>
      </c>
      <c r="K19" s="79">
        <v>0</v>
      </c>
      <c r="L19" s="80">
        <v>0</v>
      </c>
      <c r="M19" s="81">
        <f t="shared" si="2"/>
        <v>0</v>
      </c>
      <c r="N19" s="79">
        <v>0</v>
      </c>
      <c r="O19" s="80">
        <v>0</v>
      </c>
      <c r="P19" s="81">
        <f t="shared" si="3"/>
        <v>0</v>
      </c>
      <c r="Q19" s="79">
        <v>0</v>
      </c>
      <c r="R19" s="80">
        <v>0</v>
      </c>
      <c r="S19" s="81">
        <f t="shared" si="4"/>
        <v>0</v>
      </c>
      <c r="T19" s="79">
        <v>0</v>
      </c>
      <c r="U19" s="80">
        <v>0</v>
      </c>
      <c r="V19" s="81">
        <f t="shared" si="5"/>
        <v>0</v>
      </c>
      <c r="W19" s="79">
        <v>0</v>
      </c>
      <c r="X19" s="80">
        <v>0</v>
      </c>
      <c r="Y19" s="81">
        <f t="shared" si="6"/>
        <v>0</v>
      </c>
      <c r="Z19" s="75"/>
      <c r="AA19" s="75"/>
      <c r="AC19" s="75"/>
      <c r="AD19" s="75"/>
      <c r="AE19" s="75"/>
    </row>
    <row r="20" spans="1:31" ht="18.75" customHeight="1" x14ac:dyDescent="0.2">
      <c r="A20" s="65"/>
      <c r="B20" s="76">
        <v>2282</v>
      </c>
      <c r="C20" s="84" t="s">
        <v>74</v>
      </c>
      <c r="D20" s="84"/>
      <c r="E20" s="69">
        <f t="shared" si="0"/>
        <v>3714</v>
      </c>
      <c r="F20" s="70">
        <f t="shared" si="0"/>
        <v>3714</v>
      </c>
      <c r="G20" s="71">
        <f t="shared" si="0"/>
        <v>0</v>
      </c>
      <c r="H20" s="79">
        <v>3714</v>
      </c>
      <c r="I20" s="80">
        <v>3714</v>
      </c>
      <c r="J20" s="81">
        <f t="shared" si="1"/>
        <v>0</v>
      </c>
      <c r="K20" s="79">
        <v>0</v>
      </c>
      <c r="L20" s="80">
        <v>0</v>
      </c>
      <c r="M20" s="81">
        <f t="shared" si="2"/>
        <v>0</v>
      </c>
      <c r="N20" s="79">
        <v>0</v>
      </c>
      <c r="O20" s="80">
        <v>0</v>
      </c>
      <c r="P20" s="81">
        <f t="shared" si="3"/>
        <v>0</v>
      </c>
      <c r="Q20" s="79">
        <v>0</v>
      </c>
      <c r="R20" s="80">
        <v>0</v>
      </c>
      <c r="S20" s="81">
        <f t="shared" si="4"/>
        <v>0</v>
      </c>
      <c r="T20" s="79">
        <v>0</v>
      </c>
      <c r="U20" s="80">
        <v>0</v>
      </c>
      <c r="V20" s="81">
        <f t="shared" si="5"/>
        <v>0</v>
      </c>
      <c r="W20" s="79">
        <v>0</v>
      </c>
      <c r="X20" s="80">
        <v>0</v>
      </c>
      <c r="Y20" s="81">
        <f t="shared" si="6"/>
        <v>0</v>
      </c>
      <c r="Z20" s="75"/>
      <c r="AA20" s="75"/>
      <c r="AC20" s="75"/>
      <c r="AD20" s="75"/>
      <c r="AE20" s="75"/>
    </row>
    <row r="21" spans="1:31" ht="18.75" customHeight="1" x14ac:dyDescent="0.2">
      <c r="A21" s="65"/>
      <c r="B21" s="76">
        <v>2730</v>
      </c>
      <c r="C21" s="77" t="s">
        <v>75</v>
      </c>
      <c r="D21" s="78"/>
      <c r="E21" s="69">
        <f t="shared" si="0"/>
        <v>0</v>
      </c>
      <c r="F21" s="70">
        <f t="shared" si="0"/>
        <v>0</v>
      </c>
      <c r="G21" s="71">
        <f t="shared" si="0"/>
        <v>0</v>
      </c>
      <c r="H21" s="79">
        <v>0</v>
      </c>
      <c r="I21" s="80">
        <v>0</v>
      </c>
      <c r="J21" s="81">
        <f t="shared" si="1"/>
        <v>0</v>
      </c>
      <c r="K21" s="79">
        <v>0</v>
      </c>
      <c r="L21" s="80">
        <v>0</v>
      </c>
      <c r="M21" s="81">
        <f t="shared" si="2"/>
        <v>0</v>
      </c>
      <c r="N21" s="79">
        <v>0</v>
      </c>
      <c r="O21" s="80">
        <v>0</v>
      </c>
      <c r="P21" s="81">
        <f t="shared" si="3"/>
        <v>0</v>
      </c>
      <c r="Q21" s="79">
        <v>0</v>
      </c>
      <c r="R21" s="80">
        <v>0</v>
      </c>
      <c r="S21" s="81">
        <f t="shared" si="4"/>
        <v>0</v>
      </c>
      <c r="T21" s="79">
        <v>0</v>
      </c>
      <c r="U21" s="80">
        <v>0</v>
      </c>
      <c r="V21" s="81">
        <f t="shared" si="5"/>
        <v>0</v>
      </c>
      <c r="W21" s="79">
        <v>0</v>
      </c>
      <c r="X21" s="80">
        <v>0</v>
      </c>
      <c r="Y21" s="81">
        <f t="shared" si="6"/>
        <v>0</v>
      </c>
      <c r="Z21" s="75"/>
      <c r="AA21" s="75"/>
      <c r="AC21" s="75"/>
      <c r="AD21" s="75"/>
      <c r="AE21" s="75"/>
    </row>
    <row r="22" spans="1:31" ht="18.75" customHeight="1" x14ac:dyDescent="0.2">
      <c r="A22" s="65"/>
      <c r="B22" s="76">
        <v>2800</v>
      </c>
      <c r="C22" s="77" t="s">
        <v>76</v>
      </c>
      <c r="D22" s="78"/>
      <c r="E22" s="69">
        <f t="shared" si="0"/>
        <v>4431</v>
      </c>
      <c r="F22" s="70">
        <f t="shared" si="0"/>
        <v>4430.09</v>
      </c>
      <c r="G22" s="71">
        <f t="shared" si="0"/>
        <v>0.90999999999985448</v>
      </c>
      <c r="H22" s="79">
        <v>1407</v>
      </c>
      <c r="I22" s="80">
        <v>1406.31</v>
      </c>
      <c r="J22" s="81">
        <f t="shared" si="1"/>
        <v>0.69000000000005457</v>
      </c>
      <c r="K22" s="79">
        <v>3024</v>
      </c>
      <c r="L22" s="80">
        <v>3023.78</v>
      </c>
      <c r="M22" s="81">
        <f t="shared" si="2"/>
        <v>0.21999999999979991</v>
      </c>
      <c r="N22" s="79">
        <v>0</v>
      </c>
      <c r="O22" s="80">
        <v>0</v>
      </c>
      <c r="P22" s="81">
        <f t="shared" si="3"/>
        <v>0</v>
      </c>
      <c r="Q22" s="79">
        <v>0</v>
      </c>
      <c r="R22" s="80">
        <v>0</v>
      </c>
      <c r="S22" s="81">
        <f t="shared" si="4"/>
        <v>0</v>
      </c>
      <c r="T22" s="79">
        <v>0</v>
      </c>
      <c r="U22" s="80">
        <v>0</v>
      </c>
      <c r="V22" s="81">
        <f t="shared" si="5"/>
        <v>0</v>
      </c>
      <c r="W22" s="79">
        <v>0</v>
      </c>
      <c r="X22" s="80">
        <v>0</v>
      </c>
      <c r="Y22" s="81">
        <f t="shared" si="6"/>
        <v>0</v>
      </c>
      <c r="Z22" s="75"/>
      <c r="AA22" s="75"/>
      <c r="AC22" s="75"/>
      <c r="AD22" s="75"/>
      <c r="AE22" s="75"/>
    </row>
    <row r="23" spans="1:31" ht="18.75" customHeight="1" x14ac:dyDescent="0.2">
      <c r="A23" s="65"/>
      <c r="B23" s="76">
        <v>3110</v>
      </c>
      <c r="C23" s="77" t="s">
        <v>77</v>
      </c>
      <c r="D23" s="78"/>
      <c r="E23" s="69">
        <f t="shared" si="0"/>
        <v>22500</v>
      </c>
      <c r="F23" s="70">
        <f t="shared" si="0"/>
        <v>22500</v>
      </c>
      <c r="G23" s="71">
        <f t="shared" si="0"/>
        <v>0</v>
      </c>
      <c r="H23" s="79">
        <v>0</v>
      </c>
      <c r="I23" s="80">
        <v>0</v>
      </c>
      <c r="J23" s="81">
        <f t="shared" si="1"/>
        <v>0</v>
      </c>
      <c r="K23" s="79">
        <v>15000</v>
      </c>
      <c r="L23" s="80">
        <v>15000</v>
      </c>
      <c r="M23" s="81">
        <f t="shared" si="2"/>
        <v>0</v>
      </c>
      <c r="N23" s="79">
        <v>7500</v>
      </c>
      <c r="O23" s="80">
        <v>7500</v>
      </c>
      <c r="P23" s="81">
        <f t="shared" si="3"/>
        <v>0</v>
      </c>
      <c r="Q23" s="79">
        <v>0</v>
      </c>
      <c r="R23" s="80">
        <v>0</v>
      </c>
      <c r="S23" s="81">
        <f t="shared" si="4"/>
        <v>0</v>
      </c>
      <c r="T23" s="79">
        <v>0</v>
      </c>
      <c r="U23" s="80">
        <v>0</v>
      </c>
      <c r="V23" s="81">
        <f t="shared" si="5"/>
        <v>0</v>
      </c>
      <c r="W23" s="79">
        <v>0</v>
      </c>
      <c r="X23" s="80">
        <v>0</v>
      </c>
      <c r="Y23" s="81">
        <f t="shared" si="6"/>
        <v>0</v>
      </c>
      <c r="Z23" s="75"/>
      <c r="AA23" s="75"/>
      <c r="AC23" s="75"/>
      <c r="AD23" s="75"/>
      <c r="AE23" s="75"/>
    </row>
    <row r="24" spans="1:31" ht="18.75" customHeight="1" x14ac:dyDescent="0.2">
      <c r="A24" s="65"/>
      <c r="B24" s="85">
        <v>3132</v>
      </c>
      <c r="C24" s="86" t="s">
        <v>78</v>
      </c>
      <c r="D24" s="87"/>
      <c r="E24" s="69">
        <f t="shared" si="0"/>
        <v>0</v>
      </c>
      <c r="F24" s="70">
        <f t="shared" si="0"/>
        <v>0</v>
      </c>
      <c r="G24" s="71">
        <f t="shared" si="0"/>
        <v>0</v>
      </c>
      <c r="H24" s="79">
        <v>0</v>
      </c>
      <c r="I24" s="80">
        <v>0</v>
      </c>
      <c r="J24" s="81">
        <f t="shared" si="1"/>
        <v>0</v>
      </c>
      <c r="K24" s="79">
        <v>0</v>
      </c>
      <c r="L24" s="80">
        <v>0</v>
      </c>
      <c r="M24" s="81">
        <f t="shared" si="2"/>
        <v>0</v>
      </c>
      <c r="N24" s="79">
        <v>0</v>
      </c>
      <c r="O24" s="80">
        <v>0</v>
      </c>
      <c r="P24" s="81">
        <f t="shared" si="3"/>
        <v>0</v>
      </c>
      <c r="Q24" s="79">
        <v>0</v>
      </c>
      <c r="R24" s="80">
        <v>0</v>
      </c>
      <c r="S24" s="81">
        <f t="shared" si="4"/>
        <v>0</v>
      </c>
      <c r="T24" s="79">
        <v>0</v>
      </c>
      <c r="U24" s="80">
        <v>0</v>
      </c>
      <c r="V24" s="81">
        <f t="shared" si="5"/>
        <v>0</v>
      </c>
      <c r="W24" s="79">
        <v>0</v>
      </c>
      <c r="X24" s="80">
        <v>0</v>
      </c>
      <c r="Y24" s="81">
        <f t="shared" si="6"/>
        <v>0</v>
      </c>
      <c r="Z24" s="75"/>
      <c r="AA24" s="75"/>
      <c r="AC24" s="75"/>
      <c r="AD24" s="75"/>
      <c r="AE24" s="75"/>
    </row>
    <row r="25" spans="1:31" ht="18.75" customHeight="1" thickBot="1" x14ac:dyDescent="0.25">
      <c r="A25" s="65"/>
      <c r="B25" s="85">
        <v>3142</v>
      </c>
      <c r="C25" s="88" t="s">
        <v>79</v>
      </c>
      <c r="D25" s="88"/>
      <c r="E25" s="69">
        <f t="shared" si="0"/>
        <v>0</v>
      </c>
      <c r="F25" s="70">
        <f t="shared" si="0"/>
        <v>0</v>
      </c>
      <c r="G25" s="71">
        <f t="shared" si="0"/>
        <v>0</v>
      </c>
      <c r="H25" s="79">
        <v>0</v>
      </c>
      <c r="I25" s="80">
        <v>0</v>
      </c>
      <c r="J25" s="89">
        <f>H25-I25</f>
        <v>0</v>
      </c>
      <c r="K25" s="79">
        <v>0</v>
      </c>
      <c r="L25" s="80">
        <v>0</v>
      </c>
      <c r="M25" s="89">
        <f>K25-L25</f>
        <v>0</v>
      </c>
      <c r="N25" s="79">
        <v>0</v>
      </c>
      <c r="O25" s="80">
        <v>0</v>
      </c>
      <c r="P25" s="89">
        <f>N25-O25</f>
        <v>0</v>
      </c>
      <c r="Q25" s="79">
        <v>0</v>
      </c>
      <c r="R25" s="80">
        <v>0</v>
      </c>
      <c r="S25" s="89">
        <f>Q25-R25</f>
        <v>0</v>
      </c>
      <c r="T25" s="79">
        <v>0</v>
      </c>
      <c r="U25" s="80">
        <v>0</v>
      </c>
      <c r="V25" s="89">
        <f>T25-U25</f>
        <v>0</v>
      </c>
      <c r="W25" s="79">
        <v>0</v>
      </c>
      <c r="X25" s="80">
        <v>0</v>
      </c>
      <c r="Y25" s="89">
        <f>W25-X25</f>
        <v>0</v>
      </c>
      <c r="Z25" s="75"/>
      <c r="AA25" s="75"/>
      <c r="AC25" s="75"/>
      <c r="AD25" s="75"/>
      <c r="AE25" s="75"/>
    </row>
    <row r="26" spans="1:31" ht="18.75" customHeight="1" thickBot="1" x14ac:dyDescent="0.25">
      <c r="A26" s="90" t="s">
        <v>80</v>
      </c>
      <c r="B26" s="91"/>
      <c r="C26" s="91"/>
      <c r="D26" s="91"/>
      <c r="E26" s="92">
        <f t="shared" ref="E26:S26" si="7">SUM(E9:E25)</f>
        <v>8060297</v>
      </c>
      <c r="F26" s="93">
        <f>SUM(F9:F25)</f>
        <v>7931231.0000000019</v>
      </c>
      <c r="G26" s="94">
        <f t="shared" si="7"/>
        <v>129065.99999999935</v>
      </c>
      <c r="H26" s="95">
        <f t="shared" si="7"/>
        <v>7819974</v>
      </c>
      <c r="I26" s="96">
        <f>SUM(I9:I25)</f>
        <v>7722493.9400000004</v>
      </c>
      <c r="J26" s="94">
        <f>SUM(J9:J25)</f>
        <v>97480.059999999357</v>
      </c>
      <c r="K26" s="95">
        <f t="shared" si="7"/>
        <v>208924</v>
      </c>
      <c r="L26" s="96">
        <f>SUM(L9:L25)</f>
        <v>182346.96</v>
      </c>
      <c r="M26" s="94">
        <f t="shared" si="7"/>
        <v>26577.040000000001</v>
      </c>
      <c r="N26" s="95">
        <f t="shared" si="7"/>
        <v>31399</v>
      </c>
      <c r="O26" s="96">
        <f>SUM(O9:O25)</f>
        <v>26390.1</v>
      </c>
      <c r="P26" s="94">
        <f t="shared" si="7"/>
        <v>5008.8999999999996</v>
      </c>
      <c r="Q26" s="95">
        <f t="shared" si="7"/>
        <v>0</v>
      </c>
      <c r="R26" s="96">
        <f>SUM(R9:R25)</f>
        <v>0</v>
      </c>
      <c r="S26" s="94">
        <f t="shared" si="7"/>
        <v>0</v>
      </c>
      <c r="T26" s="95">
        <f t="shared" ref="T26:Y26" si="8">SUM(T9:T25)</f>
        <v>0</v>
      </c>
      <c r="U26" s="96">
        <f t="shared" si="8"/>
        <v>0</v>
      </c>
      <c r="V26" s="94">
        <f t="shared" si="8"/>
        <v>0</v>
      </c>
      <c r="W26" s="95">
        <f t="shared" si="8"/>
        <v>0</v>
      </c>
      <c r="X26" s="96">
        <f t="shared" si="8"/>
        <v>0</v>
      </c>
      <c r="Y26" s="94">
        <f t="shared" si="8"/>
        <v>0</v>
      </c>
      <c r="Z26" s="75"/>
      <c r="AA26" s="75"/>
      <c r="AC26" s="75"/>
      <c r="AD26" s="75"/>
      <c r="AE26" s="75"/>
    </row>
  </sheetData>
  <sheetProtection sheet="1" objects="1" scenarios="1"/>
  <mergeCells count="31">
    <mergeCell ref="C21:D21"/>
    <mergeCell ref="C22:D22"/>
    <mergeCell ref="C23:D23"/>
    <mergeCell ref="C24:D24"/>
    <mergeCell ref="C25:D25"/>
    <mergeCell ref="C15:D15"/>
    <mergeCell ref="C16:D16"/>
    <mergeCell ref="C17:D17"/>
    <mergeCell ref="C18:D18"/>
    <mergeCell ref="C19:D19"/>
    <mergeCell ref="C20:D20"/>
    <mergeCell ref="T6:V6"/>
    <mergeCell ref="W6:Y6"/>
    <mergeCell ref="C8:D8"/>
    <mergeCell ref="A9:A25"/>
    <mergeCell ref="C9:D9"/>
    <mergeCell ref="C10:D10"/>
    <mergeCell ref="C11:D11"/>
    <mergeCell ref="C12:D12"/>
    <mergeCell ref="C13:D13"/>
    <mergeCell ref="C14:D14"/>
    <mergeCell ref="B2:S3"/>
    <mergeCell ref="B4:S4"/>
    <mergeCell ref="A6:A7"/>
    <mergeCell ref="B6:B7"/>
    <mergeCell ref="C6:D7"/>
    <mergeCell ref="E6:G6"/>
    <mergeCell ref="H6:J6"/>
    <mergeCell ref="K6:M6"/>
    <mergeCell ref="N6:P6"/>
    <mergeCell ref="Q6:S6"/>
  </mergeCells>
  <pageMargins left="0.78740157480314965" right="0.39370078740157483" top="0.98425196850393704" bottom="0.98425196850393704" header="0.51181102362204722" footer="0.51181102362204722"/>
  <pageSetup paperSize="9" scale="51" fitToWidth="2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24345-A07A-4816-B38A-6EEE9F42934B}">
  <sheetPr codeName="Лист4">
    <pageSetUpPr fitToPage="1"/>
  </sheetPr>
  <dimension ref="A1:O104"/>
  <sheetViews>
    <sheetView zoomScale="89" zoomScaleNormal="89" workbookViewId="0">
      <selection sqref="A1:D1"/>
    </sheetView>
  </sheetViews>
  <sheetFormatPr defaultRowHeight="18.75" outlineLevelRow="1" outlineLevelCol="1" x14ac:dyDescent="0.3"/>
  <cols>
    <col min="1" max="1" width="10" style="2" customWidth="1"/>
    <col min="2" max="2" width="63.85546875" style="2" customWidth="1"/>
    <col min="3" max="3" width="21" style="3" customWidth="1"/>
    <col min="4" max="4" width="23.85546875" style="3" customWidth="1"/>
    <col min="5" max="5" width="13.2851562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'НЦ ДЮТ'!B4</f>
        <v>за 12 місяців 2021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'НЦ ДЮТ'!I11</f>
        <v>104857.05</v>
      </c>
      <c r="E4" s="7"/>
      <c r="F4" s="7"/>
      <c r="G4" s="7"/>
      <c r="I4" s="7"/>
      <c r="J4" s="7"/>
      <c r="K4" s="7"/>
      <c r="M4" s="7"/>
      <c r="N4" s="7"/>
      <c r="O4" s="7"/>
    </row>
    <row r="5" spans="1:15" ht="20.100000000000001" hidden="1" customHeight="1" outlineLevel="1" x14ac:dyDescent="0.3">
      <c r="A5" s="8"/>
      <c r="B5" s="8"/>
      <c r="C5" s="9"/>
      <c r="D5" s="9">
        <f>SUM(D6:D42)</f>
        <v>104857.04999999999</v>
      </c>
      <c r="E5" s="7" t="b">
        <f>D4=D5</f>
        <v>1</v>
      </c>
      <c r="F5" s="7"/>
      <c r="G5" s="7"/>
      <c r="I5" s="7"/>
      <c r="J5" s="7"/>
      <c r="K5" s="7"/>
      <c r="M5" s="7"/>
      <c r="N5" s="7"/>
      <c r="O5" s="7"/>
    </row>
    <row r="6" spans="1:15" ht="20.100000000000001" customHeight="1" collapsed="1" x14ac:dyDescent="0.3">
      <c r="A6" s="10">
        <v>2210.1</v>
      </c>
      <c r="B6" s="11" t="s">
        <v>3</v>
      </c>
      <c r="C6" s="11"/>
      <c r="D6" s="12">
        <v>2585.39</v>
      </c>
      <c r="E6" s="7"/>
      <c r="F6" s="7"/>
      <c r="G6" s="7"/>
      <c r="I6" s="7"/>
      <c r="J6" s="7"/>
      <c r="K6" s="7"/>
      <c r="M6" s="7"/>
      <c r="N6" s="7"/>
      <c r="O6" s="7"/>
    </row>
    <row r="7" spans="1:15" x14ac:dyDescent="0.3">
      <c r="A7" s="10">
        <v>2210.1999999999998</v>
      </c>
      <c r="B7" s="11" t="s">
        <v>4</v>
      </c>
      <c r="C7" s="11"/>
      <c r="D7" s="12">
        <v>3925.65</v>
      </c>
      <c r="E7" s="7"/>
      <c r="F7" s="7"/>
      <c r="G7" s="7"/>
      <c r="I7" s="7"/>
      <c r="J7" s="7"/>
      <c r="K7" s="7"/>
      <c r="M7" s="7"/>
      <c r="N7" s="7"/>
      <c r="O7" s="7"/>
    </row>
    <row r="8" spans="1:15" ht="20.100000000000001" hidden="1" customHeight="1" outlineLevel="1" x14ac:dyDescent="0.3">
      <c r="A8" s="13"/>
      <c r="B8" s="14"/>
      <c r="C8" s="15">
        <f>SUM(C9:C13)</f>
        <v>3925.65</v>
      </c>
      <c r="D8" s="16"/>
      <c r="E8" s="17">
        <f>D7-C8</f>
        <v>0</v>
      </c>
    </row>
    <row r="9" spans="1:15" collapsed="1" x14ac:dyDescent="0.3">
      <c r="A9" s="10"/>
      <c r="B9" s="18" t="s">
        <v>5</v>
      </c>
      <c r="C9" s="16">
        <v>1200</v>
      </c>
      <c r="D9" s="16"/>
      <c r="E9" s="7"/>
      <c r="F9" s="7"/>
      <c r="G9" s="7"/>
      <c r="I9" s="7"/>
      <c r="J9" s="7"/>
      <c r="K9" s="7"/>
      <c r="M9" s="7"/>
      <c r="N9" s="7"/>
      <c r="O9" s="7"/>
    </row>
    <row r="10" spans="1:15" ht="20.100000000000001" customHeight="1" x14ac:dyDescent="0.3">
      <c r="A10" s="10"/>
      <c r="B10" s="19" t="s">
        <v>6</v>
      </c>
      <c r="C10" s="16">
        <v>2725.65</v>
      </c>
      <c r="D10" s="16"/>
      <c r="E10" s="7"/>
      <c r="F10" s="7"/>
      <c r="G10" s="7"/>
      <c r="I10" s="7"/>
      <c r="J10" s="7"/>
      <c r="K10" s="7"/>
      <c r="M10" s="7"/>
      <c r="N10" s="7"/>
      <c r="O10" s="7"/>
    </row>
    <row r="11" spans="1:15" ht="20.100000000000001" hidden="1" customHeight="1" x14ac:dyDescent="0.3">
      <c r="A11" s="10"/>
      <c r="B11" s="18"/>
      <c r="C11" s="16"/>
      <c r="D11" s="16"/>
      <c r="E11" s="7"/>
      <c r="F11" s="7"/>
      <c r="G11" s="7"/>
      <c r="I11" s="7"/>
      <c r="J11" s="7"/>
      <c r="K11" s="7"/>
      <c r="M11" s="7"/>
      <c r="N11" s="7"/>
      <c r="O11" s="7"/>
    </row>
    <row r="12" spans="1:15" ht="20.100000000000001" hidden="1" customHeight="1" x14ac:dyDescent="0.3">
      <c r="A12" s="10"/>
      <c r="B12" s="19"/>
      <c r="C12" s="16"/>
      <c r="D12" s="16"/>
      <c r="E12" s="7"/>
      <c r="F12" s="7"/>
      <c r="G12" s="7"/>
      <c r="I12" s="7"/>
      <c r="J12" s="7"/>
      <c r="K12" s="7"/>
      <c r="M12" s="7"/>
      <c r="N12" s="7"/>
      <c r="O12" s="7"/>
    </row>
    <row r="13" spans="1:15" ht="20.100000000000001" hidden="1" customHeight="1" x14ac:dyDescent="0.3">
      <c r="A13" s="10"/>
      <c r="B13" s="20"/>
      <c r="C13" s="16"/>
      <c r="D13" s="16"/>
      <c r="E13" s="7"/>
      <c r="F13" s="7"/>
      <c r="G13" s="7"/>
      <c r="I13" s="7"/>
      <c r="J13" s="7"/>
      <c r="K13" s="7"/>
      <c r="M13" s="7"/>
      <c r="N13" s="7"/>
      <c r="O13" s="7"/>
    </row>
    <row r="14" spans="1:15" x14ac:dyDescent="0.3">
      <c r="A14" s="10">
        <v>2210.3000000000002</v>
      </c>
      <c r="B14" s="11" t="s">
        <v>7</v>
      </c>
      <c r="C14" s="11"/>
      <c r="D14" s="12">
        <v>3152.08</v>
      </c>
      <c r="E14" s="7"/>
      <c r="F14" s="7"/>
      <c r="G14" s="7"/>
      <c r="I14" s="7"/>
      <c r="J14" s="7"/>
      <c r="K14" s="7"/>
      <c r="M14" s="7"/>
      <c r="N14" s="7"/>
      <c r="O14" s="7"/>
    </row>
    <row r="15" spans="1:15" ht="20.100000000000001" hidden="1" customHeight="1" x14ac:dyDescent="0.3">
      <c r="A15" s="10">
        <v>2210.4</v>
      </c>
      <c r="B15" s="11" t="s">
        <v>8</v>
      </c>
      <c r="C15" s="11"/>
      <c r="D15" s="12"/>
      <c r="E15" s="7"/>
      <c r="F15" s="7"/>
      <c r="G15" s="7"/>
      <c r="I15" s="7"/>
      <c r="J15" s="7"/>
      <c r="K15" s="7"/>
      <c r="M15" s="7"/>
      <c r="N15" s="7"/>
      <c r="O15" s="7"/>
    </row>
    <row r="16" spans="1:15" x14ac:dyDescent="0.3">
      <c r="A16" s="10">
        <v>2210.5</v>
      </c>
      <c r="B16" s="11" t="s">
        <v>9</v>
      </c>
      <c r="C16" s="11"/>
      <c r="D16" s="12">
        <v>23794</v>
      </c>
      <c r="E16" s="7"/>
      <c r="F16" s="7"/>
      <c r="G16" s="7"/>
      <c r="I16" s="7"/>
      <c r="J16" s="7"/>
      <c r="K16" s="7"/>
      <c r="M16" s="7"/>
      <c r="N16" s="7"/>
      <c r="O16" s="7"/>
    </row>
    <row r="17" spans="1:15" ht="20.100000000000001" hidden="1" customHeight="1" outlineLevel="1" x14ac:dyDescent="0.3">
      <c r="A17" s="13"/>
      <c r="B17" s="14"/>
      <c r="C17" s="15">
        <f>SUM(C18:C25)</f>
        <v>23794</v>
      </c>
      <c r="D17" s="16"/>
      <c r="E17" s="17">
        <f>D16-C17</f>
        <v>0</v>
      </c>
    </row>
    <row r="18" spans="1:15" collapsed="1" x14ac:dyDescent="0.3">
      <c r="A18" s="10"/>
      <c r="B18" s="19" t="s">
        <v>10</v>
      </c>
      <c r="C18" s="16">
        <v>15000</v>
      </c>
      <c r="D18" s="16"/>
      <c r="E18" s="7"/>
      <c r="F18" s="7"/>
      <c r="G18" s="7"/>
      <c r="I18" s="7"/>
      <c r="J18" s="7"/>
      <c r="K18" s="7"/>
      <c r="M18" s="7"/>
      <c r="N18" s="7"/>
      <c r="O18" s="7"/>
    </row>
    <row r="19" spans="1:15" x14ac:dyDescent="0.3">
      <c r="A19" s="10"/>
      <c r="B19" s="19" t="s">
        <v>11</v>
      </c>
      <c r="C19" s="16">
        <v>266</v>
      </c>
      <c r="D19" s="16"/>
      <c r="E19" s="7"/>
      <c r="F19" s="7"/>
      <c r="G19" s="7"/>
      <c r="I19" s="7"/>
      <c r="J19" s="7"/>
      <c r="K19" s="7"/>
      <c r="M19" s="7"/>
      <c r="N19" s="7"/>
      <c r="O19" s="7"/>
    </row>
    <row r="20" spans="1:15" x14ac:dyDescent="0.3">
      <c r="A20" s="10"/>
      <c r="B20" s="19" t="s">
        <v>12</v>
      </c>
      <c r="C20" s="16">
        <f>2068+350</f>
        <v>2418</v>
      </c>
      <c r="D20" s="16"/>
      <c r="E20" s="7"/>
      <c r="F20" s="7"/>
      <c r="G20" s="7"/>
      <c r="I20" s="7"/>
      <c r="J20" s="7"/>
      <c r="K20" s="7"/>
      <c r="M20" s="7"/>
      <c r="N20" s="7"/>
      <c r="O20" s="7"/>
    </row>
    <row r="21" spans="1:15" ht="20.100000000000001" customHeight="1" x14ac:dyDescent="0.3">
      <c r="A21" s="10"/>
      <c r="B21" s="19" t="s">
        <v>13</v>
      </c>
      <c r="C21" s="16">
        <f>360+1118+1780</f>
        <v>3258</v>
      </c>
      <c r="D21" s="16"/>
      <c r="E21" s="7"/>
      <c r="F21" s="7"/>
      <c r="G21" s="7"/>
      <c r="I21" s="7"/>
      <c r="J21" s="7"/>
      <c r="K21" s="7"/>
      <c r="M21" s="7"/>
      <c r="N21" s="7"/>
      <c r="O21" s="7"/>
    </row>
    <row r="22" spans="1:15" ht="20.100000000000001" customHeight="1" x14ac:dyDescent="0.3">
      <c r="A22" s="10"/>
      <c r="B22" s="19" t="s">
        <v>14</v>
      </c>
      <c r="C22" s="16">
        <v>2852</v>
      </c>
      <c r="D22" s="16"/>
      <c r="E22" s="7"/>
      <c r="F22" s="7"/>
      <c r="G22" s="7"/>
      <c r="I22" s="7"/>
      <c r="J22" s="7"/>
      <c r="K22" s="7"/>
      <c r="M22" s="7"/>
      <c r="N22" s="7"/>
      <c r="O22" s="7"/>
    </row>
    <row r="23" spans="1:15" ht="20.100000000000001" hidden="1" customHeight="1" x14ac:dyDescent="0.3">
      <c r="A23" s="10"/>
      <c r="B23" s="19"/>
      <c r="C23" s="16"/>
      <c r="D23" s="16"/>
      <c r="E23" s="7"/>
      <c r="F23" s="7"/>
      <c r="G23" s="7"/>
      <c r="I23" s="7"/>
      <c r="J23" s="7"/>
      <c r="K23" s="7"/>
      <c r="M23" s="7"/>
      <c r="N23" s="7"/>
      <c r="O23" s="7"/>
    </row>
    <row r="24" spans="1:15" ht="20.100000000000001" hidden="1" customHeight="1" x14ac:dyDescent="0.3">
      <c r="A24" s="10"/>
      <c r="B24" s="19"/>
      <c r="C24" s="16"/>
      <c r="D24" s="16"/>
      <c r="E24" s="7"/>
      <c r="F24" s="7"/>
      <c r="G24" s="7"/>
      <c r="I24" s="7"/>
      <c r="J24" s="7"/>
      <c r="K24" s="7"/>
      <c r="M24" s="7"/>
      <c r="N24" s="7"/>
      <c r="O24" s="7"/>
    </row>
    <row r="25" spans="1:15" ht="20.100000000000001" hidden="1" customHeight="1" x14ac:dyDescent="0.3">
      <c r="A25" s="10"/>
      <c r="B25" s="20"/>
      <c r="C25" s="16"/>
      <c r="D25" s="16"/>
      <c r="E25" s="7"/>
      <c r="F25" s="7"/>
      <c r="G25" s="7"/>
      <c r="I25" s="7"/>
      <c r="J25" s="7"/>
      <c r="K25" s="7"/>
      <c r="M25" s="7"/>
      <c r="N25" s="7"/>
      <c r="O25" s="7"/>
    </row>
    <row r="26" spans="1:15" ht="20.25" customHeight="1" x14ac:dyDescent="0.3">
      <c r="A26" s="10">
        <v>2210.6</v>
      </c>
      <c r="B26" s="11" t="s">
        <v>15</v>
      </c>
      <c r="C26" s="11"/>
      <c r="D26" s="12">
        <v>5051.43</v>
      </c>
      <c r="E26" s="7"/>
      <c r="F26" s="7"/>
      <c r="G26" s="7"/>
      <c r="I26" s="7"/>
      <c r="J26" s="7"/>
      <c r="K26" s="7"/>
      <c r="M26" s="7"/>
      <c r="N26" s="7"/>
      <c r="O26" s="7"/>
    </row>
    <row r="27" spans="1:15" ht="20.100000000000001" customHeight="1" x14ac:dyDescent="0.3">
      <c r="A27" s="10">
        <v>2210.6999999999998</v>
      </c>
      <c r="B27" s="11" t="s">
        <v>16</v>
      </c>
      <c r="C27" s="11"/>
      <c r="D27" s="12">
        <v>38914</v>
      </c>
      <c r="E27" s="7"/>
      <c r="F27" s="7"/>
      <c r="G27" s="7"/>
      <c r="I27" s="7"/>
      <c r="J27" s="7"/>
      <c r="K27" s="7"/>
      <c r="M27" s="7"/>
      <c r="N27" s="7"/>
      <c r="O27" s="7"/>
    </row>
    <row r="28" spans="1:15" ht="20.100000000000001" hidden="1" customHeight="1" outlineLevel="1" x14ac:dyDescent="0.3">
      <c r="A28" s="13"/>
      <c r="B28" s="14"/>
      <c r="C28" s="15">
        <f>SUM(C29:C33)</f>
        <v>38914</v>
      </c>
      <c r="D28" s="16"/>
      <c r="E28" s="17">
        <f>D27-C28</f>
        <v>0</v>
      </c>
    </row>
    <row r="29" spans="1:15" collapsed="1" x14ac:dyDescent="0.3">
      <c r="A29" s="13"/>
      <c r="B29" s="19" t="s">
        <v>17</v>
      </c>
      <c r="C29" s="16">
        <v>34000</v>
      </c>
      <c r="D29" s="16"/>
    </row>
    <row r="30" spans="1:15" x14ac:dyDescent="0.3">
      <c r="A30" s="13"/>
      <c r="B30" s="19" t="s">
        <v>18</v>
      </c>
      <c r="C30" s="16">
        <v>4914</v>
      </c>
      <c r="D30" s="16"/>
    </row>
    <row r="31" spans="1:15" hidden="1" x14ac:dyDescent="0.3">
      <c r="A31" s="13"/>
      <c r="B31" s="19"/>
      <c r="C31" s="16"/>
      <c r="D31" s="16"/>
    </row>
    <row r="32" spans="1:15" hidden="1" x14ac:dyDescent="0.3">
      <c r="A32" s="13"/>
      <c r="B32" s="19"/>
      <c r="C32" s="16"/>
      <c r="D32" s="16"/>
    </row>
    <row r="33" spans="1:15" ht="20.100000000000001" hidden="1" customHeight="1" x14ac:dyDescent="0.3">
      <c r="A33" s="13"/>
      <c r="B33" s="13"/>
      <c r="C33" s="16"/>
      <c r="D33" s="16"/>
    </row>
    <row r="34" spans="1:15" x14ac:dyDescent="0.3">
      <c r="A34" s="10">
        <v>2210.8000000000002</v>
      </c>
      <c r="B34" s="11" t="s">
        <v>19</v>
      </c>
      <c r="C34" s="11"/>
      <c r="D34" s="12">
        <v>6454.5</v>
      </c>
      <c r="E34" s="7"/>
      <c r="F34" s="7"/>
      <c r="G34" s="7"/>
      <c r="I34" s="7"/>
      <c r="J34" s="7"/>
      <c r="K34" s="7"/>
      <c r="M34" s="7"/>
      <c r="N34" s="7"/>
      <c r="O34" s="7"/>
    </row>
    <row r="35" spans="1:15" hidden="1" x14ac:dyDescent="0.3">
      <c r="A35" s="10">
        <v>2210.9</v>
      </c>
      <c r="B35" s="11" t="s">
        <v>20</v>
      </c>
      <c r="C35" s="11"/>
      <c r="D35" s="12"/>
      <c r="E35" s="7"/>
      <c r="F35" s="7"/>
      <c r="G35" s="7"/>
      <c r="I35" s="7"/>
      <c r="J35" s="7"/>
      <c r="K35" s="7"/>
      <c r="M35" s="7"/>
      <c r="N35" s="7"/>
      <c r="O35" s="7"/>
    </row>
    <row r="36" spans="1:15" ht="20.100000000000001" hidden="1" customHeight="1" outlineLevel="1" x14ac:dyDescent="0.3">
      <c r="A36" s="13"/>
      <c r="B36" s="14"/>
      <c r="C36" s="15">
        <f>SUM(C37:C41)</f>
        <v>0</v>
      </c>
      <c r="D36" s="16"/>
      <c r="E36" s="17">
        <f>D35-C36</f>
        <v>0</v>
      </c>
    </row>
    <row r="37" spans="1:15" hidden="1" collapsed="1" x14ac:dyDescent="0.3">
      <c r="A37" s="10"/>
      <c r="B37" s="19"/>
      <c r="C37" s="16"/>
      <c r="D37" s="16"/>
      <c r="E37" s="7"/>
      <c r="F37" s="7"/>
      <c r="G37" s="7"/>
      <c r="I37" s="7"/>
      <c r="J37" s="7"/>
      <c r="K37" s="7"/>
      <c r="M37" s="7"/>
      <c r="N37" s="7"/>
      <c r="O37" s="7"/>
    </row>
    <row r="38" spans="1:15" hidden="1" x14ac:dyDescent="0.3">
      <c r="A38" s="10"/>
      <c r="B38" s="19"/>
      <c r="C38" s="16"/>
      <c r="D38" s="16"/>
      <c r="E38" s="7"/>
      <c r="F38" s="7"/>
      <c r="G38" s="7"/>
      <c r="I38" s="7"/>
      <c r="J38" s="7"/>
      <c r="K38" s="7"/>
      <c r="M38" s="7"/>
      <c r="N38" s="7"/>
      <c r="O38" s="7"/>
    </row>
    <row r="39" spans="1:15" hidden="1" x14ac:dyDescent="0.3">
      <c r="A39" s="10"/>
      <c r="B39" s="19"/>
      <c r="C39" s="16"/>
      <c r="D39" s="16"/>
      <c r="E39" s="7"/>
      <c r="F39" s="7"/>
      <c r="G39" s="7"/>
      <c r="I39" s="7"/>
      <c r="J39" s="7"/>
      <c r="K39" s="7"/>
      <c r="M39" s="7"/>
      <c r="N39" s="7"/>
      <c r="O39" s="7"/>
    </row>
    <row r="40" spans="1:15" hidden="1" x14ac:dyDescent="0.3">
      <c r="A40" s="10"/>
      <c r="B40" s="19"/>
      <c r="C40" s="16"/>
      <c r="D40" s="16"/>
      <c r="E40" s="7"/>
      <c r="F40" s="7"/>
      <c r="G40" s="7"/>
      <c r="I40" s="7"/>
      <c r="J40" s="7"/>
      <c r="K40" s="7"/>
      <c r="M40" s="7"/>
      <c r="N40" s="7"/>
      <c r="O40" s="7"/>
    </row>
    <row r="41" spans="1:15" hidden="1" x14ac:dyDescent="0.3">
      <c r="A41" s="10"/>
      <c r="B41" s="20"/>
      <c r="C41" s="16"/>
      <c r="D41" s="16"/>
      <c r="E41" s="7"/>
      <c r="F41" s="7"/>
      <c r="G41" s="7"/>
      <c r="I41" s="7"/>
      <c r="J41" s="7"/>
      <c r="K41" s="7"/>
      <c r="M41" s="7"/>
      <c r="N41" s="7"/>
      <c r="O41" s="7"/>
    </row>
    <row r="42" spans="1:15" ht="21.75" customHeight="1" x14ac:dyDescent="0.3">
      <c r="A42" s="10">
        <v>2211.9</v>
      </c>
      <c r="B42" s="11" t="s">
        <v>21</v>
      </c>
      <c r="C42" s="11"/>
      <c r="D42" s="12">
        <v>20980</v>
      </c>
      <c r="E42" s="7"/>
      <c r="F42" s="7"/>
      <c r="G42" s="7"/>
      <c r="I42" s="7"/>
      <c r="J42" s="7"/>
      <c r="K42" s="7"/>
      <c r="M42" s="7"/>
      <c r="N42" s="7"/>
      <c r="O42" s="7"/>
    </row>
    <row r="43" spans="1:15" ht="20.100000000000001" hidden="1" customHeight="1" outlineLevel="1" x14ac:dyDescent="0.3">
      <c r="A43" s="13"/>
      <c r="B43" s="14"/>
      <c r="C43" s="15">
        <f>SUM(C44:C49)</f>
        <v>20980</v>
      </c>
      <c r="D43" s="16"/>
      <c r="E43" s="17">
        <f>D42-C43</f>
        <v>0</v>
      </c>
    </row>
    <row r="44" spans="1:15" collapsed="1" x14ac:dyDescent="0.3">
      <c r="A44" s="10"/>
      <c r="B44" s="19" t="s">
        <v>22</v>
      </c>
      <c r="C44" s="16">
        <v>4980</v>
      </c>
      <c r="D44" s="16"/>
      <c r="E44" s="7"/>
      <c r="F44" s="7"/>
      <c r="G44" s="7"/>
      <c r="I44" s="7"/>
      <c r="J44" s="7"/>
      <c r="K44" s="7"/>
      <c r="M44" s="7"/>
      <c r="N44" s="7"/>
      <c r="O44" s="7"/>
    </row>
    <row r="45" spans="1:15" x14ac:dyDescent="0.3">
      <c r="A45" s="10"/>
      <c r="B45" s="19" t="s">
        <v>23</v>
      </c>
      <c r="C45" s="16">
        <v>16000</v>
      </c>
      <c r="D45" s="16"/>
      <c r="E45" s="7"/>
      <c r="F45" s="7"/>
      <c r="G45" s="7"/>
      <c r="I45" s="7"/>
      <c r="J45" s="7"/>
      <c r="K45" s="7"/>
      <c r="M45" s="7"/>
      <c r="N45" s="7"/>
      <c r="O45" s="7"/>
    </row>
    <row r="46" spans="1:15" hidden="1" x14ac:dyDescent="0.3">
      <c r="A46" s="10"/>
      <c r="B46" s="19"/>
      <c r="C46" s="16"/>
      <c r="D46" s="16"/>
      <c r="E46" s="7"/>
      <c r="F46" s="7"/>
      <c r="G46" s="7"/>
      <c r="I46" s="7"/>
      <c r="J46" s="7"/>
      <c r="K46" s="7"/>
      <c r="M46" s="7"/>
      <c r="N46" s="7"/>
      <c r="O46" s="7"/>
    </row>
    <row r="47" spans="1:15" hidden="1" x14ac:dyDescent="0.3">
      <c r="A47" s="10"/>
      <c r="B47" s="19"/>
      <c r="C47" s="16"/>
      <c r="D47" s="16"/>
      <c r="E47" s="7"/>
      <c r="F47" s="7"/>
      <c r="G47" s="7"/>
      <c r="I47" s="7"/>
      <c r="J47" s="7"/>
      <c r="K47" s="7"/>
      <c r="M47" s="7"/>
      <c r="N47" s="7"/>
      <c r="O47" s="7"/>
    </row>
    <row r="48" spans="1:15" hidden="1" x14ac:dyDescent="0.3">
      <c r="A48" s="10"/>
      <c r="B48" s="19"/>
      <c r="C48" s="16"/>
      <c r="D48" s="16"/>
      <c r="E48" s="7"/>
      <c r="F48" s="7"/>
      <c r="G48" s="7"/>
      <c r="I48" s="7"/>
      <c r="J48" s="7"/>
      <c r="K48" s="7"/>
      <c r="M48" s="7"/>
      <c r="N48" s="7"/>
      <c r="O48" s="7"/>
    </row>
    <row r="49" spans="1:15" hidden="1" x14ac:dyDescent="0.3">
      <c r="A49" s="10"/>
      <c r="B49" s="19"/>
      <c r="C49" s="16"/>
      <c r="D49" s="16"/>
      <c r="E49" s="7"/>
      <c r="F49" s="7"/>
      <c r="G49" s="7"/>
      <c r="I49" s="7"/>
      <c r="J49" s="7"/>
      <c r="K49" s="7"/>
      <c r="M49" s="7"/>
      <c r="N49" s="7"/>
      <c r="O49" s="7"/>
    </row>
    <row r="50" spans="1:15" hidden="1" x14ac:dyDescent="0.3">
      <c r="A50" s="10"/>
      <c r="B50" s="19"/>
      <c r="C50" s="16"/>
      <c r="D50" s="16"/>
      <c r="E50" s="7"/>
      <c r="F50" s="7"/>
      <c r="G50" s="7"/>
      <c r="I50" s="7"/>
      <c r="J50" s="7"/>
      <c r="K50" s="7"/>
      <c r="M50" s="7"/>
      <c r="N50" s="7"/>
      <c r="O50" s="7"/>
    </row>
    <row r="51" spans="1:15" hidden="1" x14ac:dyDescent="0.3">
      <c r="A51" s="10"/>
      <c r="B51" s="19"/>
      <c r="C51" s="16"/>
      <c r="D51" s="16"/>
      <c r="E51" s="7"/>
      <c r="F51" s="7"/>
      <c r="G51" s="7"/>
      <c r="I51" s="7"/>
      <c r="J51" s="7"/>
      <c r="K51" s="7"/>
      <c r="M51" s="7"/>
      <c r="N51" s="7"/>
      <c r="O51" s="7"/>
    </row>
    <row r="52" spans="1:15" hidden="1" x14ac:dyDescent="0.3">
      <c r="A52" s="10"/>
      <c r="D52" s="16"/>
      <c r="E52" s="7"/>
      <c r="F52" s="7"/>
      <c r="G52" s="7"/>
      <c r="I52" s="7"/>
      <c r="J52" s="7"/>
      <c r="K52" s="7"/>
      <c r="M52" s="7"/>
      <c r="N52" s="7"/>
      <c r="O52" s="7"/>
    </row>
    <row r="53" spans="1:15" ht="20.100000000000001" hidden="1" customHeight="1" x14ac:dyDescent="0.3">
      <c r="A53" s="10"/>
      <c r="B53" s="19"/>
      <c r="C53" s="16"/>
      <c r="D53" s="16"/>
      <c r="E53" s="7"/>
      <c r="F53" s="7"/>
      <c r="G53" s="7"/>
      <c r="I53" s="7"/>
      <c r="J53" s="7"/>
      <c r="K53" s="7"/>
      <c r="M53" s="7"/>
      <c r="N53" s="7"/>
      <c r="O53" s="7"/>
    </row>
    <row r="54" spans="1:15" ht="20.100000000000001" hidden="1" customHeight="1" outlineLevel="1" x14ac:dyDescent="0.3">
      <c r="A54" s="7"/>
      <c r="B54" s="21"/>
      <c r="D54" s="3" t="b">
        <f>D4=D5</f>
        <v>1</v>
      </c>
      <c r="E54" s="7"/>
      <c r="F54" s="7"/>
      <c r="G54" s="7"/>
      <c r="I54" s="7"/>
      <c r="J54" s="7"/>
      <c r="K54" s="7"/>
      <c r="M54" s="7"/>
      <c r="N54" s="7"/>
      <c r="O54" s="7"/>
    </row>
    <row r="55" spans="1:15" collapsed="1" x14ac:dyDescent="0.3">
      <c r="A55" s="7"/>
      <c r="B55" s="21"/>
      <c r="E55" s="7"/>
      <c r="F55" s="7"/>
      <c r="G55" s="7"/>
      <c r="I55" s="7"/>
      <c r="J55" s="7"/>
      <c r="K55" s="7"/>
      <c r="M55" s="7"/>
      <c r="N55" s="7"/>
      <c r="O55" s="7"/>
    </row>
    <row r="56" spans="1:15" x14ac:dyDescent="0.3">
      <c r="A56" s="7"/>
      <c r="B56" s="7"/>
      <c r="E56" s="7"/>
      <c r="F56" s="7"/>
      <c r="G56" s="7"/>
      <c r="I56" s="7"/>
      <c r="J56" s="7"/>
      <c r="K56" s="7"/>
      <c r="M56" s="7"/>
      <c r="N56" s="7"/>
      <c r="O56" s="7"/>
    </row>
    <row r="57" spans="1:15" ht="14.25" customHeight="1" x14ac:dyDescent="0.3"/>
    <row r="58" spans="1:15" ht="39.75" customHeight="1" x14ac:dyDescent="0.3">
      <c r="A58" s="4">
        <v>2240</v>
      </c>
      <c r="B58" s="5" t="s">
        <v>24</v>
      </c>
      <c r="C58" s="5"/>
      <c r="D58" s="6">
        <f>'НЦ ДЮТ'!I13</f>
        <v>54424.289999999994</v>
      </c>
      <c r="E58" s="7"/>
      <c r="F58" s="7"/>
      <c r="G58" s="7"/>
      <c r="I58" s="7"/>
      <c r="J58" s="7"/>
      <c r="K58" s="7"/>
      <c r="M58" s="7"/>
      <c r="N58" s="7"/>
      <c r="O58" s="7"/>
    </row>
    <row r="59" spans="1:15" ht="20.100000000000001" hidden="1" customHeight="1" outlineLevel="1" x14ac:dyDescent="0.3">
      <c r="A59" s="22">
        <v>2240</v>
      </c>
      <c r="B59" s="22"/>
      <c r="C59" s="9"/>
      <c r="D59" s="9">
        <f>SUM(D60:D91)</f>
        <v>54424.289999999994</v>
      </c>
      <c r="E59" s="7" t="b">
        <f>D58=D59</f>
        <v>1</v>
      </c>
    </row>
    <row r="60" spans="1:15" collapsed="1" x14ac:dyDescent="0.3">
      <c r="A60" s="13">
        <v>2240.1</v>
      </c>
      <c r="B60" s="11" t="s">
        <v>25</v>
      </c>
      <c r="C60" s="11"/>
      <c r="D60" s="12">
        <v>16501</v>
      </c>
    </row>
    <row r="61" spans="1:15" hidden="1" x14ac:dyDescent="0.3">
      <c r="A61" s="13">
        <v>2240.1999999999998</v>
      </c>
      <c r="B61" s="23" t="s">
        <v>26</v>
      </c>
      <c r="C61" s="24"/>
      <c r="D61" s="12"/>
    </row>
    <row r="62" spans="1:15" x14ac:dyDescent="0.3">
      <c r="A62" s="13">
        <v>2240.3000000000002</v>
      </c>
      <c r="B62" s="23" t="s">
        <v>27</v>
      </c>
      <c r="C62" s="24"/>
      <c r="D62" s="12">
        <v>8000</v>
      </c>
    </row>
    <row r="63" spans="1:15" ht="20.100000000000001" hidden="1" customHeight="1" outlineLevel="1" x14ac:dyDescent="0.3">
      <c r="A63" s="13"/>
      <c r="B63" s="14"/>
      <c r="C63" s="15">
        <f>SUM(C64:C68)</f>
        <v>8000</v>
      </c>
      <c r="D63" s="16"/>
      <c r="E63" s="17">
        <f>D62-C63</f>
        <v>0</v>
      </c>
    </row>
    <row r="64" spans="1:15" ht="20.100000000000001" customHeight="1" collapsed="1" x14ac:dyDescent="0.3">
      <c r="A64" s="13"/>
      <c r="B64" s="19" t="s">
        <v>28</v>
      </c>
      <c r="C64" s="16">
        <v>8000</v>
      </c>
      <c r="D64" s="16"/>
    </row>
    <row r="65" spans="1:5" ht="20.100000000000001" hidden="1" customHeight="1" x14ac:dyDescent="0.3">
      <c r="A65" s="13"/>
      <c r="B65" s="19"/>
      <c r="C65" s="16"/>
      <c r="D65" s="16"/>
    </row>
    <row r="66" spans="1:5" ht="20.100000000000001" hidden="1" customHeight="1" x14ac:dyDescent="0.3">
      <c r="A66" s="13"/>
      <c r="B66" s="19"/>
      <c r="C66" s="16"/>
      <c r="D66" s="16"/>
    </row>
    <row r="67" spans="1:5" ht="20.100000000000001" hidden="1" customHeight="1" x14ac:dyDescent="0.3">
      <c r="A67" s="13"/>
      <c r="B67" s="19"/>
      <c r="C67" s="16"/>
      <c r="D67" s="16"/>
    </row>
    <row r="68" spans="1:5" ht="20.100000000000001" hidden="1" customHeight="1" x14ac:dyDescent="0.3">
      <c r="A68" s="13"/>
      <c r="B68" s="13"/>
      <c r="C68" s="16"/>
      <c r="D68" s="16"/>
    </row>
    <row r="69" spans="1:5" ht="22.5" hidden="1" customHeight="1" x14ac:dyDescent="0.3">
      <c r="A69" s="13">
        <v>2240.4</v>
      </c>
      <c r="B69" s="23" t="s">
        <v>29</v>
      </c>
      <c r="C69" s="24"/>
      <c r="D69" s="12"/>
    </row>
    <row r="70" spans="1:5" ht="18.75" customHeight="1" x14ac:dyDescent="0.3">
      <c r="A70" s="13">
        <v>2240.5</v>
      </c>
      <c r="B70" s="23" t="s">
        <v>30</v>
      </c>
      <c r="C70" s="24"/>
      <c r="D70" s="12">
        <v>355.82</v>
      </c>
    </row>
    <row r="71" spans="1:5" ht="20.100000000000001" hidden="1" customHeight="1" outlineLevel="1" x14ac:dyDescent="0.3">
      <c r="A71" s="13"/>
      <c r="B71" s="14"/>
      <c r="C71" s="15">
        <f>SUM(C72:C79)</f>
        <v>355.82</v>
      </c>
      <c r="D71" s="16"/>
      <c r="E71" s="17">
        <f>D70-C71</f>
        <v>0</v>
      </c>
    </row>
    <row r="72" spans="1:5" ht="18" customHeight="1" collapsed="1" x14ac:dyDescent="0.3">
      <c r="A72" s="13"/>
      <c r="B72" s="18" t="s">
        <v>31</v>
      </c>
      <c r="C72" s="16">
        <v>355.82</v>
      </c>
      <c r="D72" s="16"/>
    </row>
    <row r="73" spans="1:5" ht="18" hidden="1" customHeight="1" x14ac:dyDescent="0.3">
      <c r="A73" s="13"/>
      <c r="B73" s="18"/>
      <c r="C73" s="16"/>
      <c r="D73" s="16"/>
    </row>
    <row r="74" spans="1:5" ht="18" hidden="1" customHeight="1" x14ac:dyDescent="0.3">
      <c r="A74" s="13"/>
      <c r="B74" s="18"/>
      <c r="C74" s="16"/>
      <c r="D74" s="16"/>
    </row>
    <row r="75" spans="1:5" ht="18" hidden="1" customHeight="1" x14ac:dyDescent="0.3">
      <c r="A75" s="13"/>
      <c r="B75" s="19"/>
      <c r="C75" s="16"/>
      <c r="D75" s="16"/>
    </row>
    <row r="76" spans="1:5" ht="18" hidden="1" customHeight="1" x14ac:dyDescent="0.3">
      <c r="A76" s="13"/>
      <c r="B76" s="18"/>
      <c r="C76" s="16"/>
      <c r="D76" s="16"/>
    </row>
    <row r="77" spans="1:5" ht="18" hidden="1" customHeight="1" x14ac:dyDescent="0.3">
      <c r="A77" s="13"/>
      <c r="B77" s="19"/>
      <c r="C77" s="16"/>
      <c r="D77" s="16"/>
    </row>
    <row r="78" spans="1:5" ht="18" hidden="1" customHeight="1" x14ac:dyDescent="0.3">
      <c r="A78" s="13"/>
      <c r="B78" s="19"/>
      <c r="C78" s="16"/>
      <c r="D78" s="16"/>
    </row>
    <row r="79" spans="1:5" ht="18" hidden="1" customHeight="1" x14ac:dyDescent="0.3">
      <c r="A79" s="13"/>
      <c r="B79" s="19"/>
      <c r="C79" s="16"/>
      <c r="D79" s="16"/>
    </row>
    <row r="80" spans="1:5" ht="18" hidden="1" customHeight="1" x14ac:dyDescent="0.3">
      <c r="A80" s="13">
        <v>2240.6</v>
      </c>
      <c r="B80" s="23" t="s">
        <v>32</v>
      </c>
      <c r="C80" s="24"/>
      <c r="D80" s="12"/>
    </row>
    <row r="81" spans="1:5" ht="18" customHeight="1" x14ac:dyDescent="0.3">
      <c r="A81" s="13">
        <v>2240.6999999999998</v>
      </c>
      <c r="B81" s="23" t="s">
        <v>33</v>
      </c>
      <c r="C81" s="24"/>
      <c r="D81" s="12">
        <v>8021.85</v>
      </c>
    </row>
    <row r="82" spans="1:5" ht="18" customHeight="1" x14ac:dyDescent="0.3">
      <c r="A82" s="13">
        <v>2240.8000000000002</v>
      </c>
      <c r="B82" s="23" t="s">
        <v>34</v>
      </c>
      <c r="C82" s="24"/>
      <c r="D82" s="12">
        <v>1611.85</v>
      </c>
    </row>
    <row r="83" spans="1:5" ht="18" customHeight="1" x14ac:dyDescent="0.3">
      <c r="A83" s="13">
        <v>2240.9</v>
      </c>
      <c r="B83" s="23" t="s">
        <v>35</v>
      </c>
      <c r="C83" s="24"/>
      <c r="D83" s="12">
        <v>1479</v>
      </c>
    </row>
    <row r="84" spans="1:5" ht="18" hidden="1" customHeight="1" x14ac:dyDescent="0.3">
      <c r="A84" s="13">
        <v>2241.1</v>
      </c>
      <c r="B84" s="23" t="s">
        <v>36</v>
      </c>
      <c r="C84" s="24"/>
      <c r="D84" s="12"/>
    </row>
    <row r="85" spans="1:5" ht="18" hidden="1" customHeight="1" x14ac:dyDescent="0.3">
      <c r="A85" s="13">
        <v>2241.1999999999998</v>
      </c>
      <c r="B85" s="23" t="s">
        <v>37</v>
      </c>
      <c r="C85" s="24"/>
      <c r="D85" s="12"/>
    </row>
    <row r="86" spans="1:5" ht="18" customHeight="1" x14ac:dyDescent="0.3">
      <c r="A86" s="13">
        <v>2241.3000000000002</v>
      </c>
      <c r="B86" s="23" t="s">
        <v>38</v>
      </c>
      <c r="C86" s="24"/>
      <c r="D86" s="12">
        <v>7195.14</v>
      </c>
    </row>
    <row r="87" spans="1:5" hidden="1" x14ac:dyDescent="0.3">
      <c r="A87" s="13">
        <v>2241.4</v>
      </c>
      <c r="B87" s="23" t="s">
        <v>39</v>
      </c>
      <c r="C87" s="24"/>
      <c r="D87" s="12"/>
    </row>
    <row r="88" spans="1:5" hidden="1" x14ac:dyDescent="0.3">
      <c r="A88" s="13">
        <v>2241.5</v>
      </c>
      <c r="B88" s="23" t="s">
        <v>40</v>
      </c>
      <c r="C88" s="24"/>
      <c r="D88" s="12"/>
    </row>
    <row r="89" spans="1:5" ht="38.25" hidden="1" customHeight="1" x14ac:dyDescent="0.3">
      <c r="A89" s="13">
        <v>2241.6</v>
      </c>
      <c r="B89" s="25" t="s">
        <v>41</v>
      </c>
      <c r="C89" s="24"/>
      <c r="D89" s="12"/>
    </row>
    <row r="90" spans="1:5" x14ac:dyDescent="0.3">
      <c r="A90" s="13">
        <v>2241.6999999999998</v>
      </c>
      <c r="B90" s="23" t="s">
        <v>42</v>
      </c>
      <c r="C90" s="24"/>
      <c r="D90" s="12">
        <v>318.77999999999997</v>
      </c>
    </row>
    <row r="91" spans="1:5" x14ac:dyDescent="0.3">
      <c r="A91" s="13">
        <v>2241.9</v>
      </c>
      <c r="B91" s="23" t="s">
        <v>43</v>
      </c>
      <c r="C91" s="24"/>
      <c r="D91" s="12">
        <v>10940.85</v>
      </c>
    </row>
    <row r="92" spans="1:5" ht="20.100000000000001" hidden="1" customHeight="1" outlineLevel="1" x14ac:dyDescent="0.3">
      <c r="A92" s="13"/>
      <c r="B92" s="14"/>
      <c r="C92" s="15">
        <f>SUM(C93:C102)</f>
        <v>10940.849999999999</v>
      </c>
      <c r="D92" s="26"/>
      <c r="E92" s="17">
        <f>D91-C92</f>
        <v>0</v>
      </c>
    </row>
    <row r="93" spans="1:5" collapsed="1" x14ac:dyDescent="0.3">
      <c r="A93" s="13"/>
      <c r="B93" s="27" t="s">
        <v>44</v>
      </c>
      <c r="C93" s="16">
        <f>278.84+360.24+824.24</f>
        <v>1463.32</v>
      </c>
      <c r="D93" s="16"/>
    </row>
    <row r="94" spans="1:5" x14ac:dyDescent="0.3">
      <c r="A94" s="13"/>
      <c r="B94" s="27" t="s">
        <v>45</v>
      </c>
      <c r="C94" s="16">
        <v>2208</v>
      </c>
      <c r="D94" s="16"/>
    </row>
    <row r="95" spans="1:5" x14ac:dyDescent="0.3">
      <c r="A95" s="13"/>
      <c r="B95" s="27" t="s">
        <v>46</v>
      </c>
      <c r="C95" s="16">
        <f>150+150+150+150</f>
        <v>600</v>
      </c>
      <c r="D95" s="16"/>
    </row>
    <row r="96" spans="1:5" x14ac:dyDescent="0.3">
      <c r="A96" s="13"/>
      <c r="B96" s="27" t="s">
        <v>47</v>
      </c>
      <c r="C96" s="16">
        <v>327.36</v>
      </c>
      <c r="D96" s="16"/>
    </row>
    <row r="97" spans="1:4" x14ac:dyDescent="0.3">
      <c r="A97" s="13"/>
      <c r="B97" s="27" t="s">
        <v>48</v>
      </c>
      <c r="C97" s="16">
        <v>6342.17</v>
      </c>
      <c r="D97" s="16"/>
    </row>
    <row r="98" spans="1:4" hidden="1" x14ac:dyDescent="0.3">
      <c r="A98" s="13"/>
      <c r="B98" s="19"/>
      <c r="C98" s="16"/>
      <c r="D98" s="16"/>
    </row>
    <row r="99" spans="1:4" hidden="1" x14ac:dyDescent="0.3">
      <c r="A99" s="13"/>
      <c r="B99" s="19"/>
      <c r="C99" s="16"/>
      <c r="D99" s="16"/>
    </row>
    <row r="100" spans="1:4" hidden="1" x14ac:dyDescent="0.3">
      <c r="A100" s="13"/>
      <c r="B100" s="18"/>
      <c r="C100" s="16"/>
      <c r="D100" s="16"/>
    </row>
    <row r="101" spans="1:4" hidden="1" x14ac:dyDescent="0.3">
      <c r="A101" s="13"/>
      <c r="B101" s="18"/>
      <c r="C101" s="16"/>
      <c r="D101" s="16"/>
    </row>
    <row r="102" spans="1:4" hidden="1" x14ac:dyDescent="0.3">
      <c r="A102" s="13"/>
      <c r="B102" s="18"/>
      <c r="C102" s="16"/>
      <c r="D102" s="16"/>
    </row>
    <row r="103" spans="1:4" ht="20.100000000000001" hidden="1" customHeight="1" outlineLevel="1" x14ac:dyDescent="0.3">
      <c r="B103" s="28"/>
      <c r="D103" s="3" t="b">
        <f>D58=D59</f>
        <v>1</v>
      </c>
    </row>
    <row r="104" spans="1:4" collapsed="1" x14ac:dyDescent="0.3">
      <c r="B104" s="28"/>
    </row>
  </sheetData>
  <sheetProtection sheet="1" objects="1" scenarios="1"/>
  <mergeCells count="31">
    <mergeCell ref="B91:C91"/>
    <mergeCell ref="B85:C85"/>
    <mergeCell ref="B86:C86"/>
    <mergeCell ref="B87:C87"/>
    <mergeCell ref="B88:C88"/>
    <mergeCell ref="B89:C89"/>
    <mergeCell ref="B90:C90"/>
    <mergeCell ref="B70:C70"/>
    <mergeCell ref="B80:C80"/>
    <mergeCell ref="B81:C81"/>
    <mergeCell ref="B82:C82"/>
    <mergeCell ref="B83:C83"/>
    <mergeCell ref="B84:C84"/>
    <mergeCell ref="B42:C42"/>
    <mergeCell ref="B58:C58"/>
    <mergeCell ref="B60:C60"/>
    <mergeCell ref="B61:C61"/>
    <mergeCell ref="B62:C62"/>
    <mergeCell ref="B69:C69"/>
    <mergeCell ref="B15:C15"/>
    <mergeCell ref="B16:C16"/>
    <mergeCell ref="B26:C26"/>
    <mergeCell ref="B27:C27"/>
    <mergeCell ref="B34:C34"/>
    <mergeCell ref="B35:C35"/>
    <mergeCell ref="A1:D1"/>
    <mergeCell ref="A2:D2"/>
    <mergeCell ref="B4:C4"/>
    <mergeCell ref="B6:C6"/>
    <mergeCell ref="B7:C7"/>
    <mergeCell ref="B14:C14"/>
  </mergeCells>
  <pageMargins left="0.7" right="0.7" top="0.75" bottom="0.75" header="0.3" footer="0.3"/>
  <pageSetup paperSize="9" scale="73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НЦ ДЮТ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2022-02-09T14:49:39Z</dcterms:created>
  <dcterms:modified xsi:type="dcterms:W3CDTF">2022-02-09T14:49:40Z</dcterms:modified>
</cp:coreProperties>
</file>