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1F4844FE-63BD-46E9-9026-2CEB8605B0DB}" xr6:coauthVersionLast="36" xr6:coauthVersionMax="36" xr10:uidLastSave="{00000000-0000-0000-0000-000000000000}"/>
  <bookViews>
    <workbookView xWindow="0" yWindow="0" windowWidth="28800" windowHeight="11925" xr2:uid="{199076F2-A159-4C90-BEC9-C5528AE26558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J26" i="3"/>
  <c r="I26" i="3"/>
  <c r="H26" i="3"/>
  <c r="F26" i="3"/>
  <c r="AH25" i="3"/>
  <c r="AE25" i="3"/>
  <c r="AB25" i="3"/>
  <c r="Y25" i="3"/>
  <c r="V25" i="3"/>
  <c r="S25" i="3"/>
  <c r="P25" i="3"/>
  <c r="M25" i="3"/>
  <c r="I25" i="3"/>
  <c r="H25" i="3"/>
  <c r="E25" i="3"/>
  <c r="AH24" i="3"/>
  <c r="AE24" i="3"/>
  <c r="AB24" i="3"/>
  <c r="Y24" i="3"/>
  <c r="V24" i="3"/>
  <c r="S24" i="3"/>
  <c r="P24" i="3"/>
  <c r="M24" i="3"/>
  <c r="J24" i="3"/>
  <c r="I24" i="3"/>
  <c r="H24" i="3"/>
  <c r="F24" i="3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H20" i="3"/>
  <c r="J20" i="3" s="1"/>
  <c r="F20" i="3"/>
  <c r="AH19" i="3"/>
  <c r="AE19" i="3"/>
  <c r="AB19" i="3"/>
  <c r="Y19" i="3"/>
  <c r="V19" i="3"/>
  <c r="S19" i="3"/>
  <c r="P19" i="3"/>
  <c r="K19" i="3"/>
  <c r="I19" i="3"/>
  <c r="F19" i="3"/>
  <c r="AH18" i="3"/>
  <c r="AE18" i="3"/>
  <c r="AB18" i="3"/>
  <c r="Y18" i="3"/>
  <c r="V18" i="3"/>
  <c r="S18" i="3"/>
  <c r="P18" i="3"/>
  <c r="M18" i="3"/>
  <c r="I18" i="3"/>
  <c r="H18" i="3"/>
  <c r="AH17" i="3"/>
  <c r="AE17" i="3"/>
  <c r="AB17" i="3"/>
  <c r="Y17" i="3"/>
  <c r="V17" i="3"/>
  <c r="S17" i="3"/>
  <c r="P17" i="3"/>
  <c r="M17" i="3"/>
  <c r="I17" i="3"/>
  <c r="H17" i="3"/>
  <c r="E17" i="3"/>
  <c r="AH16" i="3"/>
  <c r="AE16" i="3"/>
  <c r="AB16" i="3"/>
  <c r="Y16" i="3"/>
  <c r="V16" i="3"/>
  <c r="S16" i="3"/>
  <c r="P16" i="3"/>
  <c r="M16" i="3"/>
  <c r="I16" i="3"/>
  <c r="H16" i="3"/>
  <c r="AH15" i="3"/>
  <c r="AE15" i="3"/>
  <c r="AB15" i="3"/>
  <c r="Y15" i="3"/>
  <c r="V15" i="3"/>
  <c r="S15" i="3"/>
  <c r="P15" i="3"/>
  <c r="K15" i="3"/>
  <c r="I15" i="3"/>
  <c r="F15" i="3"/>
  <c r="AH14" i="3"/>
  <c r="AE14" i="3"/>
  <c r="AB14" i="3"/>
  <c r="Y14" i="3"/>
  <c r="V14" i="3"/>
  <c r="S14" i="3"/>
  <c r="P14" i="3"/>
  <c r="K14" i="3"/>
  <c r="I14" i="3"/>
  <c r="AH13" i="3"/>
  <c r="AE13" i="3"/>
  <c r="AB13" i="3"/>
  <c r="Y13" i="3"/>
  <c r="V13" i="3"/>
  <c r="S13" i="3"/>
  <c r="P13" i="3"/>
  <c r="M13" i="3"/>
  <c r="K13" i="3"/>
  <c r="I13" i="3"/>
  <c r="H13" i="3"/>
  <c r="E13" i="3" s="1"/>
  <c r="AH12" i="3"/>
  <c r="AE12" i="3"/>
  <c r="AB12" i="3"/>
  <c r="Y12" i="3"/>
  <c r="V12" i="3"/>
  <c r="S12" i="3"/>
  <c r="P12" i="3"/>
  <c r="M12" i="3"/>
  <c r="I12" i="3"/>
  <c r="H12" i="3"/>
  <c r="J12" i="3" s="1"/>
  <c r="F12" i="3"/>
  <c r="AH11" i="3"/>
  <c r="AE11" i="3"/>
  <c r="AB11" i="3"/>
  <c r="AB27" i="3" s="1"/>
  <c r="Y11" i="3"/>
  <c r="V11" i="3"/>
  <c r="S11" i="3"/>
  <c r="P11" i="3"/>
  <c r="P27" i="3" s="1"/>
  <c r="M11" i="3"/>
  <c r="I11" i="3"/>
  <c r="H11" i="3"/>
  <c r="E11" i="3"/>
  <c r="AH10" i="3"/>
  <c r="AE10" i="3"/>
  <c r="AB10" i="3"/>
  <c r="Y10" i="3"/>
  <c r="V10" i="3"/>
  <c r="S10" i="3"/>
  <c r="P10" i="3"/>
  <c r="M10" i="3"/>
  <c r="K10" i="3"/>
  <c r="H10" i="3" s="1"/>
  <c r="I10" i="3"/>
  <c r="AH9" i="3"/>
  <c r="AH27" i="3" s="1"/>
  <c r="AE9" i="3"/>
  <c r="AB9" i="3"/>
  <c r="Y9" i="3"/>
  <c r="Y27" i="3" s="1"/>
  <c r="V9" i="3"/>
  <c r="V27" i="3" s="1"/>
  <c r="S9" i="3"/>
  <c r="P9" i="3"/>
  <c r="K9" i="3"/>
  <c r="I9" i="3"/>
  <c r="F9" i="3" s="1"/>
  <c r="C105" i="2"/>
  <c r="C104" i="2"/>
  <c r="C102" i="2"/>
  <c r="E102" i="2" s="1"/>
  <c r="C81" i="2"/>
  <c r="E81" i="2" s="1"/>
  <c r="C73" i="2"/>
  <c r="E73" i="2" s="1"/>
  <c r="D68" i="2"/>
  <c r="D117" i="2" s="1"/>
  <c r="C50" i="2"/>
  <c r="E50" i="2" s="1"/>
  <c r="C44" i="2"/>
  <c r="E44" i="2" s="1"/>
  <c r="C37" i="2"/>
  <c r="E37" i="2" s="1"/>
  <c r="D35" i="2"/>
  <c r="D4" i="2" s="1"/>
  <c r="C23" i="2"/>
  <c r="C18" i="2"/>
  <c r="E18" i="2" s="1"/>
  <c r="C8" i="2"/>
  <c r="E8" i="2" s="1"/>
  <c r="S27" i="3" l="1"/>
  <c r="AE27" i="3"/>
  <c r="F11" i="3"/>
  <c r="G11" i="3" s="1"/>
  <c r="I27" i="3"/>
  <c r="J17" i="3"/>
  <c r="F23" i="3"/>
  <c r="K27" i="3"/>
  <c r="M9" i="3"/>
  <c r="H9" i="3"/>
  <c r="G23" i="3"/>
  <c r="F13" i="3"/>
  <c r="G13" i="3" s="1"/>
  <c r="F21" i="3"/>
  <c r="G21" i="3" s="1"/>
  <c r="F25" i="3"/>
  <c r="G25" i="3" s="1"/>
  <c r="M15" i="3"/>
  <c r="H15" i="3"/>
  <c r="F17" i="3"/>
  <c r="G17" i="3" s="1"/>
  <c r="J10" i="3"/>
  <c r="E10" i="3"/>
  <c r="J11" i="3"/>
  <c r="J13" i="3"/>
  <c r="F14" i="3"/>
  <c r="J16" i="3"/>
  <c r="E16" i="3"/>
  <c r="J18" i="3"/>
  <c r="E18" i="3"/>
  <c r="J21" i="3"/>
  <c r="J23" i="3"/>
  <c r="J25" i="3"/>
  <c r="F10" i="3"/>
  <c r="E12" i="3"/>
  <c r="G12" i="3" s="1"/>
  <c r="H14" i="3"/>
  <c r="M14" i="3"/>
  <c r="F16" i="3"/>
  <c r="F18" i="3"/>
  <c r="H19" i="3"/>
  <c r="M19" i="3"/>
  <c r="E20" i="3"/>
  <c r="G20" i="3" s="1"/>
  <c r="E22" i="3"/>
  <c r="G22" i="3" s="1"/>
  <c r="E24" i="3"/>
  <c r="G24" i="3" s="1"/>
  <c r="E26" i="3"/>
  <c r="G26" i="3" s="1"/>
  <c r="D64" i="2"/>
  <c r="E4" i="2"/>
  <c r="E5" i="2"/>
  <c r="E69" i="2"/>
  <c r="F27" i="3" l="1"/>
  <c r="M27" i="3"/>
  <c r="J19" i="3"/>
  <c r="E19" i="3"/>
  <c r="G19" i="3" s="1"/>
  <c r="G16" i="3"/>
  <c r="G10" i="3"/>
  <c r="G18" i="3"/>
  <c r="E15" i="3"/>
  <c r="G15" i="3" s="1"/>
  <c r="J15" i="3"/>
  <c r="E14" i="3"/>
  <c r="G14" i="3" s="1"/>
  <c r="J14" i="3"/>
  <c r="E9" i="3"/>
  <c r="H27" i="3"/>
  <c r="J9" i="3"/>
  <c r="J27" i="3" l="1"/>
  <c r="G9" i="3"/>
  <c r="G27" i="3" s="1"/>
  <c r="E27" i="3"/>
</calcChain>
</file>

<file path=xl/sharedStrings.xml><?xml version="1.0" encoding="utf-8"?>
<sst xmlns="http://schemas.openxmlformats.org/spreadsheetml/2006/main" count="120" uniqueCount="89">
  <si>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</si>
  <si>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</si>
  <si>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</si>
  <si>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</si>
  <si>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</si>
  <si>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</si>
  <si>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</si>
  <si>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</si>
  <si>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</si>
  <si>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</si>
  <si>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електротовари / 03. 2022</t>
  </si>
  <si>
    <t>сантехніка / 04. 2022</t>
  </si>
  <si>
    <t>електротова / 04. 2022</t>
  </si>
  <si>
    <t>вікна / 04.2022</t>
  </si>
  <si>
    <t>двері / 04,05.2022</t>
  </si>
  <si>
    <t>господарчі товари / 05.2022</t>
  </si>
  <si>
    <t>шпалери / 06.2022</t>
  </si>
  <si>
    <t>фарба / 09.2022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</si>
  <si>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</si>
  <si>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</si>
  <si>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</si>
  <si>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</si>
  <si>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</si>
  <si>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бак сміттєвий / 04.2022</t>
  </si>
  <si>
    <t>бойлер / 04.2022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</si>
  <si>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</si>
  <si>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</si>
  <si>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</si>
  <si>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</si>
  <si>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</si>
  <si>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</si>
  <si>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</si>
  <si>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водопровідної мережі / 07.2022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</si>
  <si>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</si>
  <si>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</si>
  <si>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</si>
  <si>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</si>
  <si>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</si>
  <si>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</si>
  <si>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</si>
  <si>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</si>
  <si>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</si>
  <si>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</si>
  <si>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</si>
  <si>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</si>
  <si>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</si>
  <si>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</si>
  <si>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</si>
  <si>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встановлення лічильника тепла / 05.2022</t>
  </si>
  <si>
    <t>послуги харчування на семінарі / 06.2022</t>
  </si>
  <si>
    <t>промивка труб теплопостачання / 07.2022</t>
  </si>
  <si>
    <t>дослідження змивів та проб води / 09.2022</t>
  </si>
  <si>
    <t>повірка димовентиляц. каналів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</si>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</sst>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>
      <alignment horizontal="left" vertical="center" wrapText="1" indent="1"/>
    </xf>
    <xf numFmtId="0" fontId="15" fillId="0" borderId="24" xfId="1" applyFont="1" applyBorder="1" applyAlignment="1">
      <alignment horizontal="left" vertical="top" wrapText="1" indent="1"/>
    </xf>
    <xf numFmtId="0" fontId="15" fillId="0" borderId="25" xfId="1" applyFont="1" applyBorder="1" applyAlignment="1">
      <alignment horizontal="left" vertical="top" wrapText="1" indent="1"/>
    </xf>
    <xf numFmtId="164" fontId="15" fillId="4" borderId="24" xfId="1" applyNumberFormat="1" applyFont="1" applyFill="1" applyBorder="1" applyAlignment="1" applyProtection="1">
      <alignment horizontal="center" vertical="center" wrapText="1"/>
    </xf>
    <xf numFmtId="164" fontId="15" fillId="4" borderId="25" xfId="1" applyNumberFormat="1" applyFont="1" applyFill="1" applyBorder="1" applyAlignment="1" applyProtection="1">
      <alignment horizontal="center" vertical="center" wrapText="1"/>
    </xf>
    <xf numFmtId="165" fontId="15" fillId="4" borderId="26" xfId="1" applyNumberFormat="1" applyFont="1" applyFill="1" applyBorder="1" applyAlignment="1" applyProtection="1">
      <alignment horizontal="center" vertical="center" wrapText="1"/>
    </xf>
    <xf numFmtId="165" fontId="15" fillId="4" borderId="27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8" xfId="1" applyFont="1" applyBorder="1" applyAlignment="1">
      <alignment horizontal="left" vertical="center" wrapText="1" indent="1"/>
    </xf>
    <xf numFmtId="0" fontId="15" fillId="0" borderId="29" xfId="1" applyFont="1" applyBorder="1" applyAlignment="1">
      <alignment horizontal="left" vertical="top" wrapText="1" indent="1"/>
    </xf>
    <xf numFmtId="0" fontId="16" fillId="0" borderId="30" xfId="1" applyFont="1" applyBorder="1" applyAlignment="1">
      <alignment horizontal="left" indent="1"/>
    </xf>
    <xf numFmtId="164" fontId="15" fillId="4" borderId="29" xfId="1" applyNumberFormat="1" applyFont="1" applyFill="1" applyBorder="1" applyAlignment="1" applyProtection="1">
      <alignment horizontal="center" vertical="center" wrapText="1"/>
    </xf>
    <xf numFmtId="164" fontId="15" fillId="4" borderId="30" xfId="1" applyNumberFormat="1" applyFont="1" applyFill="1" applyBorder="1" applyAlignment="1" applyProtection="1">
      <alignment horizontal="center" vertical="center" wrapText="1"/>
    </xf>
    <xf numFmtId="165" fontId="15" fillId="4" borderId="31" xfId="1" applyNumberFormat="1" applyFont="1" applyFill="1" applyBorder="1" applyAlignment="1" applyProtection="1">
      <alignment horizontal="center" vertical="center" wrapText="1"/>
    </xf>
    <xf numFmtId="165" fontId="15" fillId="4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8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33" xfId="1" applyFont="1" applyBorder="1" applyAlignment="1">
      <alignment horizontal="left" vertical="top" wrapText="1" indent="1"/>
    </xf>
    <xf numFmtId="0" fontId="15" fillId="0" borderId="32" xfId="1" applyFont="1" applyBorder="1" applyAlignment="1">
      <alignment horizontal="left" vertical="top" wrapText="1" indent="1"/>
    </xf>
    <xf numFmtId="0" fontId="15" fillId="0" borderId="12" xfId="1" applyFont="1" applyBorder="1" applyAlignment="1">
      <alignment horizontal="left" vertical="center" wrapText="1" indent="1"/>
    </xf>
    <xf numFmtId="0" fontId="15" fillId="0" borderId="34" xfId="1" applyFont="1" applyBorder="1" applyAlignment="1">
      <alignment horizontal="left" vertical="top" wrapText="1" indent="1"/>
    </xf>
    <xf numFmtId="0" fontId="16" fillId="0" borderId="35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0" fontId="15" fillId="0" borderId="37" xfId="1" applyFont="1" applyBorder="1" applyAlignment="1">
      <alignment horizontal="center" vertical="top" wrapText="1"/>
    </xf>
    <xf numFmtId="164" fontId="15" fillId="4" borderId="38" xfId="1" applyNumberFormat="1" applyFont="1" applyFill="1" applyBorder="1" applyAlignment="1" applyProtection="1">
      <alignment horizontal="center" vertical="center" wrapText="1"/>
    </xf>
    <xf numFmtId="164" fontId="15" fillId="4" borderId="39" xfId="1" applyNumberFormat="1" applyFont="1" applyFill="1" applyBorder="1" applyAlignment="1" applyProtection="1">
      <alignment horizontal="center" vertical="center" wrapText="1"/>
    </xf>
    <xf numFmtId="165" fontId="15" fillId="4" borderId="40" xfId="1" applyNumberFormat="1" applyFont="1" applyFill="1" applyBorder="1" applyAlignment="1" applyProtection="1">
      <alignment horizontal="center" vertical="center" wrapText="1"/>
    </xf>
    <xf numFmtId="165" fontId="15" fillId="4" borderId="37" xfId="1" applyNumberFormat="1" applyFont="1" applyFill="1" applyBorder="1" applyAlignment="1" applyProtection="1">
      <alignment horizontal="center" vertical="center" wrapText="1"/>
    </xf>
    <xf numFmtId="164" fontId="15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41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42" xfId="1" applyNumberFormat="1" applyFont="1" applyFill="1" applyBorder="1" applyAlignment="1" applyProtection="1">
      <alignment horizontal="center" vertical="center" wrapText="1"/>
    </xf>
    <xf numFmtId="164" fontId="2" fillId="5" borderId="43" xfId="1" applyNumberFormat="1" applyFont="1" applyFill="1" applyBorder="1" applyAlignment="1" applyProtection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44" xfId="1" applyNumberFormat="1" applyFont="1" applyFill="1" applyBorder="1" applyAlignment="1" applyProtection="1">
      <alignment horizontal="center" vertical="center" wrapText="1"/>
    </xf>
    <xf numFmtId="164" fontId="2" fillId="5" borderId="45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9BF07FFD-215F-4607-9BA1-9840FC162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10DD-5480-4C32-96A9-BAC163511B51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3" customWidth="1"/>
    <col min="2" max="2" width="12.28515625" style="131" customWidth="1"/>
    <col min="3" max="3" width="16" style="132" customWidth="1"/>
    <col min="4" max="4" width="38.5703125" style="92" customWidth="1"/>
    <col min="5" max="5" width="25" style="92" customWidth="1"/>
    <col min="6" max="10" width="25" style="132" customWidth="1"/>
    <col min="11" max="11" width="25" style="92" customWidth="1"/>
    <col min="12" max="13" width="25" style="132" customWidth="1"/>
    <col min="14" max="14" width="21.140625" style="92" hidden="1" customWidth="1"/>
    <col min="15" max="16" width="21.140625" style="132" hidden="1" customWidth="1"/>
    <col min="17" max="17" width="21.140625" style="92" hidden="1" customWidth="1"/>
    <col min="18" max="19" width="21.140625" style="132" hidden="1" customWidth="1"/>
    <col min="20" max="20" width="18.85546875" style="92" customWidth="1"/>
    <col min="21" max="22" width="18.85546875" style="132" customWidth="1"/>
    <col min="23" max="24" width="19.140625" style="132" customWidth="1"/>
    <col min="25" max="25" width="19.28515625" style="132" customWidth="1"/>
    <col min="26" max="26" width="18.85546875" style="92" customWidth="1"/>
    <col min="27" max="28" width="18.85546875" style="132" customWidth="1"/>
    <col min="29" max="29" width="18.85546875" style="92" hidden="1" customWidth="1"/>
    <col min="30" max="31" width="18.85546875" style="132" hidden="1" customWidth="1"/>
    <col min="32" max="32" width="18.85546875" style="92" hidden="1" customWidth="1"/>
    <col min="33" max="34" width="18.85546875" style="132" hidden="1" customWidth="1"/>
    <col min="35" max="37" width="18.140625" style="132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40" customFormat="1" ht="17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40" customFormat="1" ht="21.75" customHeight="1" x14ac:dyDescent="0.35">
      <c r="A4" s="35"/>
      <c r="B4" s="41" t="s">
        <v>54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40" customFormat="1" ht="7.5" customHeight="1" thickBot="1" x14ac:dyDescent="0.3">
      <c r="A5" s="35"/>
      <c r="B5" s="43"/>
      <c r="C5" s="43"/>
      <c r="D5" s="43"/>
      <c r="E5" s="43"/>
      <c r="F5" s="43"/>
      <c r="G5" s="43"/>
      <c r="H5" s="43"/>
      <c r="I5" s="43"/>
      <c r="J5" s="43"/>
      <c r="K5" s="43"/>
      <c r="M5" s="43"/>
      <c r="N5" s="43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40" customFormat="1" ht="48.75" customHeight="1" thickBot="1" x14ac:dyDescent="0.3">
      <c r="A6" s="44" t="s">
        <v>55</v>
      </c>
      <c r="B6" s="45" t="s">
        <v>56</v>
      </c>
      <c r="C6" s="46" t="s">
        <v>57</v>
      </c>
      <c r="D6" s="47"/>
      <c r="E6" s="48" t="s">
        <v>58</v>
      </c>
      <c r="F6" s="49"/>
      <c r="G6" s="50"/>
      <c r="H6" s="51" t="s">
        <v>59</v>
      </c>
      <c r="I6" s="52"/>
      <c r="J6" s="53"/>
      <c r="K6" s="54" t="s">
        <v>60</v>
      </c>
      <c r="L6" s="55"/>
      <c r="M6" s="56"/>
      <c r="N6" s="54" t="s">
        <v>61</v>
      </c>
      <c r="O6" s="55"/>
      <c r="P6" s="56"/>
      <c r="Q6" s="54" t="s">
        <v>62</v>
      </c>
      <c r="R6" s="55"/>
      <c r="S6" s="56"/>
      <c r="T6" s="57" t="s">
        <v>63</v>
      </c>
      <c r="U6" s="58"/>
      <c r="V6" s="53"/>
      <c r="W6" s="58" t="s">
        <v>64</v>
      </c>
      <c r="X6" s="58"/>
      <c r="Y6" s="59"/>
      <c r="Z6" s="57" t="s">
        <v>65</v>
      </c>
      <c r="AA6" s="58"/>
      <c r="AB6" s="53"/>
      <c r="AC6" s="60" t="s">
        <v>66</v>
      </c>
      <c r="AD6" s="61"/>
      <c r="AE6" s="62"/>
      <c r="AF6" s="57" t="s">
        <v>67</v>
      </c>
      <c r="AG6" s="58"/>
      <c r="AH6" s="53"/>
    </row>
    <row r="7" spans="1:38" s="40" customFormat="1" ht="54" customHeight="1" thickBot="1" x14ac:dyDescent="0.3">
      <c r="A7" s="63"/>
      <c r="B7" s="64"/>
      <c r="C7" s="65"/>
      <c r="D7" s="66"/>
      <c r="E7" s="67" t="s">
        <v>68</v>
      </c>
      <c r="F7" s="68" t="s">
        <v>69</v>
      </c>
      <c r="G7" s="69" t="s">
        <v>70</v>
      </c>
      <c r="H7" s="67" t="s">
        <v>68</v>
      </c>
      <c r="I7" s="68" t="s">
        <v>69</v>
      </c>
      <c r="J7" s="69" t="s">
        <v>70</v>
      </c>
      <c r="K7" s="67" t="s">
        <v>68</v>
      </c>
      <c r="L7" s="68" t="s">
        <v>69</v>
      </c>
      <c r="M7" s="69" t="s">
        <v>70</v>
      </c>
      <c r="N7" s="67" t="s">
        <v>68</v>
      </c>
      <c r="O7" s="68" t="s">
        <v>69</v>
      </c>
      <c r="P7" s="69" t="s">
        <v>70</v>
      </c>
      <c r="Q7" s="67" t="s">
        <v>68</v>
      </c>
      <c r="R7" s="68" t="s">
        <v>69</v>
      </c>
      <c r="S7" s="69" t="s">
        <v>70</v>
      </c>
      <c r="T7" s="67" t="s">
        <v>68</v>
      </c>
      <c r="U7" s="68" t="s">
        <v>69</v>
      </c>
      <c r="V7" s="69" t="s">
        <v>70</v>
      </c>
      <c r="W7" s="67" t="s">
        <v>68</v>
      </c>
      <c r="X7" s="68" t="s">
        <v>69</v>
      </c>
      <c r="Y7" s="69" t="s">
        <v>70</v>
      </c>
      <c r="Z7" s="67" t="s">
        <v>68</v>
      </c>
      <c r="AA7" s="68" t="s">
        <v>69</v>
      </c>
      <c r="AB7" s="69" t="s">
        <v>70</v>
      </c>
      <c r="AC7" s="67" t="s">
        <v>68</v>
      </c>
      <c r="AD7" s="68" t="s">
        <v>69</v>
      </c>
      <c r="AE7" s="69" t="s">
        <v>70</v>
      </c>
      <c r="AF7" s="67" t="s">
        <v>68</v>
      </c>
      <c r="AG7" s="68" t="s">
        <v>69</v>
      </c>
      <c r="AH7" s="69" t="s">
        <v>70</v>
      </c>
    </row>
    <row r="8" spans="1:38" s="80" customFormat="1" ht="1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5">
        <v>9</v>
      </c>
      <c r="K8" s="77">
        <v>10</v>
      </c>
      <c r="L8" s="76">
        <v>11</v>
      </c>
      <c r="M8" s="76">
        <v>12</v>
      </c>
      <c r="N8" s="77">
        <v>13</v>
      </c>
      <c r="O8" s="76">
        <v>14</v>
      </c>
      <c r="P8" s="76">
        <v>15</v>
      </c>
      <c r="Q8" s="77">
        <v>13</v>
      </c>
      <c r="R8" s="76">
        <v>14</v>
      </c>
      <c r="S8" s="76">
        <v>15</v>
      </c>
      <c r="T8" s="77">
        <v>16</v>
      </c>
      <c r="U8" s="76">
        <v>17</v>
      </c>
      <c r="V8" s="76">
        <v>18</v>
      </c>
      <c r="W8" s="78">
        <v>19</v>
      </c>
      <c r="X8" s="79">
        <v>20</v>
      </c>
      <c r="Y8" s="79">
        <v>21</v>
      </c>
      <c r="Z8" s="78">
        <v>22</v>
      </c>
      <c r="AA8" s="79">
        <v>23</v>
      </c>
      <c r="AB8" s="79">
        <v>24</v>
      </c>
      <c r="AC8" s="78">
        <v>25</v>
      </c>
      <c r="AD8" s="79">
        <v>26</v>
      </c>
      <c r="AE8" s="79">
        <v>27</v>
      </c>
      <c r="AF8" s="78">
        <v>25</v>
      </c>
      <c r="AG8" s="79">
        <v>26</v>
      </c>
      <c r="AH8" s="79">
        <v>27</v>
      </c>
    </row>
    <row r="9" spans="1:38" ht="18.75" customHeight="1" x14ac:dyDescent="0.2">
      <c r="A9" s="81" t="s">
        <v>71</v>
      </c>
      <c r="B9" s="82">
        <v>2111</v>
      </c>
      <c r="C9" s="83" t="s">
        <v>72</v>
      </c>
      <c r="D9" s="84"/>
      <c r="E9" s="85">
        <f>H9+T9+W9+Z9+AC9++AF9</f>
        <v>3078190</v>
      </c>
      <c r="F9" s="86">
        <f>I9+U9+X9+AA9+AD9++AG9</f>
        <v>2348517.19</v>
      </c>
      <c r="G9" s="87">
        <f>E9-F9</f>
        <v>729672.81</v>
      </c>
      <c r="H9" s="85">
        <f>K9+N9+Q9</f>
        <v>3078190</v>
      </c>
      <c r="I9" s="86">
        <f>L9+O9+R9</f>
        <v>2348517.19</v>
      </c>
      <c r="J9" s="88">
        <f>H9-I9</f>
        <v>729672.81</v>
      </c>
      <c r="K9" s="89">
        <f>3227200-149010</f>
        <v>3078190</v>
      </c>
      <c r="L9" s="90">
        <v>2348517.19</v>
      </c>
      <c r="M9" s="91">
        <f>K9-L9</f>
        <v>729672.81</v>
      </c>
      <c r="N9" s="89">
        <v>0</v>
      </c>
      <c r="O9" s="90">
        <v>0</v>
      </c>
      <c r="P9" s="91">
        <f>N9-O9</f>
        <v>0</v>
      </c>
      <c r="Q9" s="89">
        <v>0</v>
      </c>
      <c r="R9" s="90">
        <v>0</v>
      </c>
      <c r="S9" s="91">
        <f>Q9-R9</f>
        <v>0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0</v>
      </c>
      <c r="AA9" s="90">
        <v>0</v>
      </c>
      <c r="AB9" s="91">
        <f t="shared" ref="AB9:AB26" si="0"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92"/>
      <c r="AJ9" s="92"/>
      <c r="AK9" s="92"/>
    </row>
    <row r="10" spans="1:38" ht="18.75" customHeight="1" x14ac:dyDescent="0.2">
      <c r="A10" s="81"/>
      <c r="B10" s="93">
        <v>2120</v>
      </c>
      <c r="C10" s="94" t="s">
        <v>73</v>
      </c>
      <c r="D10" s="95"/>
      <c r="E10" s="96">
        <f t="shared" ref="E10:F26" si="1">H10+T10+W10+Z10+AC10++AF10</f>
        <v>672500</v>
      </c>
      <c r="F10" s="97">
        <f t="shared" si="1"/>
        <v>541171.71</v>
      </c>
      <c r="G10" s="98">
        <f>E10-F10</f>
        <v>131328.29000000004</v>
      </c>
      <c r="H10" s="96">
        <f>K10+N10+Q10</f>
        <v>672500</v>
      </c>
      <c r="I10" s="97">
        <f>L10+O10+R10</f>
        <v>541171.71</v>
      </c>
      <c r="J10" s="99">
        <f>H10-I10</f>
        <v>131328.29000000004</v>
      </c>
      <c r="K10" s="100">
        <f>705000-32500</f>
        <v>672500</v>
      </c>
      <c r="L10" s="101">
        <v>541171.71</v>
      </c>
      <c r="M10" s="102">
        <f>K10-L10</f>
        <v>131328.29000000004</v>
      </c>
      <c r="N10" s="100">
        <v>0</v>
      </c>
      <c r="O10" s="101">
        <v>0</v>
      </c>
      <c r="P10" s="102">
        <f>N10-O10</f>
        <v>0</v>
      </c>
      <c r="Q10" s="100">
        <v>0</v>
      </c>
      <c r="R10" s="101">
        <v>0</v>
      </c>
      <c r="S10" s="102">
        <f>Q10-R10</f>
        <v>0</v>
      </c>
      <c r="T10" s="100">
        <v>0</v>
      </c>
      <c r="U10" s="101">
        <v>0</v>
      </c>
      <c r="V10" s="102">
        <f>T10-U10</f>
        <v>0</v>
      </c>
      <c r="W10" s="100">
        <v>0</v>
      </c>
      <c r="X10" s="101">
        <v>0</v>
      </c>
      <c r="Y10" s="102">
        <f>W10-X10</f>
        <v>0</v>
      </c>
      <c r="Z10" s="100">
        <v>0</v>
      </c>
      <c r="AA10" s="101">
        <v>0</v>
      </c>
      <c r="AB10" s="102">
        <f t="shared" si="0"/>
        <v>0</v>
      </c>
      <c r="AC10" s="100">
        <v>0</v>
      </c>
      <c r="AD10" s="101">
        <v>0</v>
      </c>
      <c r="AE10" s="102">
        <f>AC10-AD10</f>
        <v>0</v>
      </c>
      <c r="AF10" s="100">
        <v>0</v>
      </c>
      <c r="AG10" s="101">
        <v>0</v>
      </c>
      <c r="AH10" s="102">
        <f>AF10-AG10</f>
        <v>0</v>
      </c>
      <c r="AI10" s="92"/>
      <c r="AJ10" s="92"/>
      <c r="AK10" s="92"/>
    </row>
    <row r="11" spans="1:38" ht="18.75" customHeight="1" x14ac:dyDescent="0.2">
      <c r="A11" s="81"/>
      <c r="B11" s="93">
        <v>2210</v>
      </c>
      <c r="C11" s="94" t="s">
        <v>2</v>
      </c>
      <c r="D11" s="95"/>
      <c r="E11" s="96">
        <f t="shared" si="1"/>
        <v>253606.88</v>
      </c>
      <c r="F11" s="97">
        <f t="shared" si="1"/>
        <v>235562.48</v>
      </c>
      <c r="G11" s="98">
        <f t="shared" ref="G11:G25" si="2">E11-F11</f>
        <v>18044.399999999994</v>
      </c>
      <c r="H11" s="96">
        <f t="shared" ref="H11:I26" si="3">K11+N11+Q11</f>
        <v>132300</v>
      </c>
      <c r="I11" s="97">
        <f t="shared" si="3"/>
        <v>114257.5</v>
      </c>
      <c r="J11" s="99">
        <f t="shared" ref="J11:J25" si="4">H11-I11</f>
        <v>18042.5</v>
      </c>
      <c r="K11" s="100">
        <v>132300</v>
      </c>
      <c r="L11" s="101">
        <v>114257.5</v>
      </c>
      <c r="M11" s="102">
        <f t="shared" ref="M11:M25" si="5">K11-L11</f>
        <v>18042.5</v>
      </c>
      <c r="N11" s="100">
        <v>0</v>
      </c>
      <c r="O11" s="101">
        <v>0</v>
      </c>
      <c r="P11" s="102">
        <f t="shared" ref="P11:P25" si="6">N11-O11</f>
        <v>0</v>
      </c>
      <c r="Q11" s="100">
        <v>0</v>
      </c>
      <c r="R11" s="101">
        <v>0</v>
      </c>
      <c r="S11" s="102">
        <f t="shared" ref="S11:S25" si="7">Q11-R11</f>
        <v>0</v>
      </c>
      <c r="T11" s="100">
        <v>1560</v>
      </c>
      <c r="U11" s="101">
        <v>1558.1</v>
      </c>
      <c r="V11" s="102">
        <f t="shared" ref="V11:V25" si="8">T11-U11</f>
        <v>1.9000000000000909</v>
      </c>
      <c r="W11" s="100">
        <v>119746.88</v>
      </c>
      <c r="X11" s="101">
        <v>119746.88</v>
      </c>
      <c r="Y11" s="102">
        <f t="shared" ref="Y11:Y25" si="9">W11-X11</f>
        <v>0</v>
      </c>
      <c r="Z11" s="100">
        <v>0</v>
      </c>
      <c r="AA11" s="101">
        <v>0</v>
      </c>
      <c r="AB11" s="102">
        <f t="shared" si="0"/>
        <v>0</v>
      </c>
      <c r="AC11" s="100">
        <v>0</v>
      </c>
      <c r="AD11" s="101">
        <v>0</v>
      </c>
      <c r="AE11" s="102">
        <f t="shared" ref="AE11:AE25" si="10">AC11-AD11</f>
        <v>0</v>
      </c>
      <c r="AF11" s="100">
        <v>0</v>
      </c>
      <c r="AG11" s="101">
        <v>0</v>
      </c>
      <c r="AH11" s="102">
        <f t="shared" ref="AH11:AH25" si="11">AF11-AG11</f>
        <v>0</v>
      </c>
      <c r="AI11" s="92"/>
      <c r="AJ11" s="92"/>
      <c r="AK11" s="92"/>
    </row>
    <row r="12" spans="1:38" ht="18.75" customHeight="1" x14ac:dyDescent="0.2">
      <c r="A12" s="81"/>
      <c r="B12" s="93">
        <v>2220</v>
      </c>
      <c r="C12" s="103" t="s">
        <v>74</v>
      </c>
      <c r="D12" s="104"/>
      <c r="E12" s="96">
        <f t="shared" si="1"/>
        <v>1300</v>
      </c>
      <c r="F12" s="97">
        <f t="shared" si="1"/>
        <v>0</v>
      </c>
      <c r="G12" s="98">
        <f t="shared" si="2"/>
        <v>1300</v>
      </c>
      <c r="H12" s="96">
        <f>K12+N12+Q12</f>
        <v>1300</v>
      </c>
      <c r="I12" s="97">
        <f t="shared" si="3"/>
        <v>0</v>
      </c>
      <c r="J12" s="99">
        <f t="shared" si="4"/>
        <v>1300</v>
      </c>
      <c r="K12" s="100">
        <v>1300</v>
      </c>
      <c r="L12" s="101">
        <v>0</v>
      </c>
      <c r="M12" s="102">
        <f t="shared" si="5"/>
        <v>1300</v>
      </c>
      <c r="N12" s="100">
        <v>0</v>
      </c>
      <c r="O12" s="101">
        <v>0</v>
      </c>
      <c r="P12" s="102">
        <f t="shared" si="6"/>
        <v>0</v>
      </c>
      <c r="Q12" s="100">
        <v>0</v>
      </c>
      <c r="R12" s="101">
        <v>0</v>
      </c>
      <c r="S12" s="102">
        <f t="shared" si="7"/>
        <v>0</v>
      </c>
      <c r="T12" s="100">
        <v>0</v>
      </c>
      <c r="U12" s="101">
        <v>0</v>
      </c>
      <c r="V12" s="102">
        <f t="shared" si="8"/>
        <v>0</v>
      </c>
      <c r="W12" s="100">
        <v>0</v>
      </c>
      <c r="X12" s="101">
        <v>0</v>
      </c>
      <c r="Y12" s="102">
        <f t="shared" si="9"/>
        <v>0</v>
      </c>
      <c r="Z12" s="100">
        <v>0</v>
      </c>
      <c r="AA12" s="101">
        <v>0</v>
      </c>
      <c r="AB12" s="102">
        <f t="shared" si="0"/>
        <v>0</v>
      </c>
      <c r="AC12" s="100">
        <v>0</v>
      </c>
      <c r="AD12" s="101">
        <v>0</v>
      </c>
      <c r="AE12" s="102">
        <f t="shared" si="10"/>
        <v>0</v>
      </c>
      <c r="AF12" s="100">
        <v>0</v>
      </c>
      <c r="AG12" s="101">
        <v>0</v>
      </c>
      <c r="AH12" s="102">
        <f t="shared" si="11"/>
        <v>0</v>
      </c>
      <c r="AI12" s="92"/>
      <c r="AJ12" s="92"/>
      <c r="AK12" s="92"/>
    </row>
    <row r="13" spans="1:38" ht="18.75" customHeight="1" x14ac:dyDescent="0.2">
      <c r="A13" s="81"/>
      <c r="B13" s="93">
        <v>2230</v>
      </c>
      <c r="C13" s="94" t="s">
        <v>75</v>
      </c>
      <c r="D13" s="95"/>
      <c r="E13" s="96">
        <f t="shared" si="1"/>
        <v>897636.2</v>
      </c>
      <c r="F13" s="97">
        <f t="shared" si="1"/>
        <v>126535.5</v>
      </c>
      <c r="G13" s="98">
        <f t="shared" si="2"/>
        <v>771100.7</v>
      </c>
      <c r="H13" s="96">
        <f t="shared" si="3"/>
        <v>329925</v>
      </c>
      <c r="I13" s="97">
        <f t="shared" si="3"/>
        <v>100944.8</v>
      </c>
      <c r="J13" s="99">
        <f t="shared" si="4"/>
        <v>228980.2</v>
      </c>
      <c r="K13" s="100">
        <f>507350-96775-80650</f>
        <v>329925</v>
      </c>
      <c r="L13" s="101">
        <v>100944.8</v>
      </c>
      <c r="M13" s="102">
        <f t="shared" si="5"/>
        <v>228980.2</v>
      </c>
      <c r="N13" s="100">
        <v>0</v>
      </c>
      <c r="O13" s="101">
        <v>0</v>
      </c>
      <c r="P13" s="102">
        <f t="shared" si="6"/>
        <v>0</v>
      </c>
      <c r="Q13" s="100">
        <v>0</v>
      </c>
      <c r="R13" s="101">
        <v>0</v>
      </c>
      <c r="S13" s="102">
        <f t="shared" si="7"/>
        <v>0</v>
      </c>
      <c r="T13" s="100">
        <v>552800</v>
      </c>
      <c r="U13" s="101">
        <v>10679.5</v>
      </c>
      <c r="V13" s="102">
        <f t="shared" si="8"/>
        <v>542120.5</v>
      </c>
      <c r="W13" s="100">
        <v>14911.2</v>
      </c>
      <c r="X13" s="101">
        <v>14911.2</v>
      </c>
      <c r="Y13" s="102">
        <f t="shared" si="9"/>
        <v>0</v>
      </c>
      <c r="Z13" s="100">
        <v>0</v>
      </c>
      <c r="AA13" s="101">
        <v>0</v>
      </c>
      <c r="AB13" s="102">
        <f t="shared" si="0"/>
        <v>0</v>
      </c>
      <c r="AC13" s="100">
        <v>0</v>
      </c>
      <c r="AD13" s="101">
        <v>0</v>
      </c>
      <c r="AE13" s="102">
        <f t="shared" si="10"/>
        <v>0</v>
      </c>
      <c r="AF13" s="100">
        <v>0</v>
      </c>
      <c r="AG13" s="101">
        <v>0</v>
      </c>
      <c r="AH13" s="102">
        <f t="shared" si="11"/>
        <v>0</v>
      </c>
      <c r="AI13" s="92"/>
      <c r="AJ13" s="92"/>
      <c r="AK13" s="92"/>
    </row>
    <row r="14" spans="1:38" ht="18.75" customHeight="1" x14ac:dyDescent="0.2">
      <c r="A14" s="81"/>
      <c r="B14" s="93">
        <v>2240</v>
      </c>
      <c r="C14" s="94" t="s">
        <v>26</v>
      </c>
      <c r="D14" s="95"/>
      <c r="E14" s="96">
        <f t="shared" si="1"/>
        <v>79500</v>
      </c>
      <c r="F14" s="97">
        <f t="shared" si="1"/>
        <v>29321.39</v>
      </c>
      <c r="G14" s="98">
        <f t="shared" si="2"/>
        <v>50178.61</v>
      </c>
      <c r="H14" s="96">
        <f t="shared" si="3"/>
        <v>79500</v>
      </c>
      <c r="I14" s="97">
        <f t="shared" si="3"/>
        <v>29321.39</v>
      </c>
      <c r="J14" s="99">
        <f t="shared" si="4"/>
        <v>50178.61</v>
      </c>
      <c r="K14" s="100">
        <f>64500+15000</f>
        <v>79500</v>
      </c>
      <c r="L14" s="101">
        <v>29321.39</v>
      </c>
      <c r="M14" s="102">
        <f t="shared" si="5"/>
        <v>50178.61</v>
      </c>
      <c r="N14" s="100">
        <v>0</v>
      </c>
      <c r="O14" s="101">
        <v>0</v>
      </c>
      <c r="P14" s="102">
        <f t="shared" si="6"/>
        <v>0</v>
      </c>
      <c r="Q14" s="100">
        <v>0</v>
      </c>
      <c r="R14" s="101">
        <v>0</v>
      </c>
      <c r="S14" s="102">
        <f t="shared" si="7"/>
        <v>0</v>
      </c>
      <c r="T14" s="100">
        <v>0</v>
      </c>
      <c r="U14" s="101">
        <v>0</v>
      </c>
      <c r="V14" s="102">
        <f t="shared" si="8"/>
        <v>0</v>
      </c>
      <c r="W14" s="100">
        <v>0</v>
      </c>
      <c r="X14" s="101">
        <v>0</v>
      </c>
      <c r="Y14" s="102">
        <f t="shared" si="9"/>
        <v>0</v>
      </c>
      <c r="Z14" s="100">
        <v>0</v>
      </c>
      <c r="AA14" s="101">
        <v>0</v>
      </c>
      <c r="AB14" s="102">
        <f t="shared" si="0"/>
        <v>0</v>
      </c>
      <c r="AC14" s="100">
        <v>0</v>
      </c>
      <c r="AD14" s="101">
        <v>0</v>
      </c>
      <c r="AE14" s="102">
        <f t="shared" si="10"/>
        <v>0</v>
      </c>
      <c r="AF14" s="100">
        <v>0</v>
      </c>
      <c r="AG14" s="101">
        <v>0</v>
      </c>
      <c r="AH14" s="102">
        <f t="shared" si="11"/>
        <v>0</v>
      </c>
      <c r="AI14" s="92"/>
      <c r="AJ14" s="92"/>
      <c r="AK14" s="92"/>
    </row>
    <row r="15" spans="1:38" ht="18.75" customHeight="1" x14ac:dyDescent="0.2">
      <c r="A15" s="81"/>
      <c r="B15" s="93">
        <v>2250</v>
      </c>
      <c r="C15" s="94" t="s">
        <v>76</v>
      </c>
      <c r="D15" s="95"/>
      <c r="E15" s="96">
        <f t="shared" si="1"/>
        <v>6000</v>
      </c>
      <c r="F15" s="97">
        <f t="shared" si="1"/>
        <v>5968.4</v>
      </c>
      <c r="G15" s="98">
        <f t="shared" si="2"/>
        <v>31.600000000000364</v>
      </c>
      <c r="H15" s="96">
        <f t="shared" si="3"/>
        <v>6000</v>
      </c>
      <c r="I15" s="97">
        <f t="shared" si="3"/>
        <v>5968.4</v>
      </c>
      <c r="J15" s="99">
        <f t="shared" si="4"/>
        <v>31.600000000000364</v>
      </c>
      <c r="K15" s="100">
        <f>3750+2250</f>
        <v>6000</v>
      </c>
      <c r="L15" s="101">
        <v>5968.4</v>
      </c>
      <c r="M15" s="102">
        <f t="shared" si="5"/>
        <v>31.600000000000364</v>
      </c>
      <c r="N15" s="100">
        <v>0</v>
      </c>
      <c r="O15" s="101">
        <v>0</v>
      </c>
      <c r="P15" s="102">
        <f t="shared" si="6"/>
        <v>0</v>
      </c>
      <c r="Q15" s="100">
        <v>0</v>
      </c>
      <c r="R15" s="101">
        <v>0</v>
      </c>
      <c r="S15" s="102">
        <f t="shared" si="7"/>
        <v>0</v>
      </c>
      <c r="T15" s="100">
        <v>0</v>
      </c>
      <c r="U15" s="101">
        <v>0</v>
      </c>
      <c r="V15" s="102">
        <f t="shared" si="8"/>
        <v>0</v>
      </c>
      <c r="W15" s="100">
        <v>0</v>
      </c>
      <c r="X15" s="101">
        <v>0</v>
      </c>
      <c r="Y15" s="102">
        <f t="shared" si="9"/>
        <v>0</v>
      </c>
      <c r="Z15" s="100">
        <v>0</v>
      </c>
      <c r="AA15" s="101">
        <v>0</v>
      </c>
      <c r="AB15" s="102">
        <f t="shared" si="0"/>
        <v>0</v>
      </c>
      <c r="AC15" s="100">
        <v>0</v>
      </c>
      <c r="AD15" s="101">
        <v>0</v>
      </c>
      <c r="AE15" s="102">
        <f t="shared" si="10"/>
        <v>0</v>
      </c>
      <c r="AF15" s="100">
        <v>0</v>
      </c>
      <c r="AG15" s="101">
        <v>0</v>
      </c>
      <c r="AH15" s="102">
        <f t="shared" si="11"/>
        <v>0</v>
      </c>
      <c r="AI15" s="92"/>
      <c r="AJ15" s="92"/>
      <c r="AK15" s="92"/>
    </row>
    <row r="16" spans="1:38" ht="18.75" customHeight="1" x14ac:dyDescent="0.2">
      <c r="A16" s="81"/>
      <c r="B16" s="93">
        <v>2271</v>
      </c>
      <c r="C16" s="94" t="s">
        <v>77</v>
      </c>
      <c r="D16" s="95"/>
      <c r="E16" s="96">
        <f t="shared" si="1"/>
        <v>442715.35</v>
      </c>
      <c r="F16" s="97">
        <f t="shared" si="1"/>
        <v>332927.13000000006</v>
      </c>
      <c r="G16" s="98">
        <f t="shared" si="2"/>
        <v>109788.21999999991</v>
      </c>
      <c r="H16" s="96">
        <f t="shared" si="3"/>
        <v>442715.35</v>
      </c>
      <c r="I16" s="97">
        <f t="shared" si="3"/>
        <v>332927.13000000006</v>
      </c>
      <c r="J16" s="99">
        <f t="shared" si="4"/>
        <v>109788.21999999991</v>
      </c>
      <c r="K16" s="100">
        <v>442715.35</v>
      </c>
      <c r="L16" s="101">
        <v>332927.13000000006</v>
      </c>
      <c r="M16" s="102">
        <f t="shared" si="5"/>
        <v>109788.21999999991</v>
      </c>
      <c r="N16" s="100">
        <v>0</v>
      </c>
      <c r="O16" s="101">
        <v>0</v>
      </c>
      <c r="P16" s="102">
        <f t="shared" si="6"/>
        <v>0</v>
      </c>
      <c r="Q16" s="100">
        <v>0</v>
      </c>
      <c r="R16" s="101">
        <v>0</v>
      </c>
      <c r="S16" s="102">
        <f t="shared" si="7"/>
        <v>0</v>
      </c>
      <c r="T16" s="100">
        <v>0</v>
      </c>
      <c r="U16" s="101">
        <v>0</v>
      </c>
      <c r="V16" s="102">
        <f t="shared" si="8"/>
        <v>0</v>
      </c>
      <c r="W16" s="100">
        <v>0</v>
      </c>
      <c r="X16" s="101">
        <v>0</v>
      </c>
      <c r="Y16" s="102">
        <f t="shared" si="9"/>
        <v>0</v>
      </c>
      <c r="Z16" s="100">
        <v>0</v>
      </c>
      <c r="AA16" s="101">
        <v>0</v>
      </c>
      <c r="AB16" s="102">
        <f t="shared" si="0"/>
        <v>0</v>
      </c>
      <c r="AC16" s="100">
        <v>0</v>
      </c>
      <c r="AD16" s="101">
        <v>0</v>
      </c>
      <c r="AE16" s="102">
        <f t="shared" si="10"/>
        <v>0</v>
      </c>
      <c r="AF16" s="100">
        <v>0</v>
      </c>
      <c r="AG16" s="101">
        <v>0</v>
      </c>
      <c r="AH16" s="102">
        <f t="shared" si="11"/>
        <v>0</v>
      </c>
      <c r="AI16" s="92"/>
      <c r="AJ16" s="92"/>
      <c r="AK16" s="92"/>
    </row>
    <row r="17" spans="1:37" ht="18.75" customHeight="1" x14ac:dyDescent="0.2">
      <c r="A17" s="81"/>
      <c r="B17" s="93">
        <v>2272</v>
      </c>
      <c r="C17" s="94" t="s">
        <v>78</v>
      </c>
      <c r="D17" s="95"/>
      <c r="E17" s="96">
        <f t="shared" si="1"/>
        <v>29129.15</v>
      </c>
      <c r="F17" s="97">
        <f t="shared" si="1"/>
        <v>17138.75</v>
      </c>
      <c r="G17" s="98">
        <f t="shared" si="2"/>
        <v>11990.400000000001</v>
      </c>
      <c r="H17" s="96">
        <f t="shared" si="3"/>
        <v>29129.15</v>
      </c>
      <c r="I17" s="97">
        <f t="shared" si="3"/>
        <v>17138.75</v>
      </c>
      <c r="J17" s="99">
        <f t="shared" si="4"/>
        <v>11990.400000000001</v>
      </c>
      <c r="K17" s="100">
        <v>29129.15</v>
      </c>
      <c r="L17" s="101">
        <v>17138.75</v>
      </c>
      <c r="M17" s="102">
        <f t="shared" si="5"/>
        <v>11990.400000000001</v>
      </c>
      <c r="N17" s="100">
        <v>0</v>
      </c>
      <c r="O17" s="101">
        <v>0</v>
      </c>
      <c r="P17" s="102">
        <f t="shared" si="6"/>
        <v>0</v>
      </c>
      <c r="Q17" s="100">
        <v>0</v>
      </c>
      <c r="R17" s="101">
        <v>0</v>
      </c>
      <c r="S17" s="102">
        <f t="shared" si="7"/>
        <v>0</v>
      </c>
      <c r="T17" s="100">
        <v>0</v>
      </c>
      <c r="U17" s="101">
        <v>0</v>
      </c>
      <c r="V17" s="102">
        <f t="shared" si="8"/>
        <v>0</v>
      </c>
      <c r="W17" s="100">
        <v>0</v>
      </c>
      <c r="X17" s="101">
        <v>0</v>
      </c>
      <c r="Y17" s="102">
        <f t="shared" si="9"/>
        <v>0</v>
      </c>
      <c r="Z17" s="100">
        <v>0</v>
      </c>
      <c r="AA17" s="101">
        <v>0</v>
      </c>
      <c r="AB17" s="102">
        <f t="shared" si="0"/>
        <v>0</v>
      </c>
      <c r="AC17" s="100">
        <v>0</v>
      </c>
      <c r="AD17" s="101">
        <v>0</v>
      </c>
      <c r="AE17" s="102">
        <f t="shared" si="10"/>
        <v>0</v>
      </c>
      <c r="AF17" s="100">
        <v>0</v>
      </c>
      <c r="AG17" s="101">
        <v>0</v>
      </c>
      <c r="AH17" s="102">
        <f t="shared" si="11"/>
        <v>0</v>
      </c>
      <c r="AI17" s="92"/>
      <c r="AJ17" s="92"/>
      <c r="AK17" s="92"/>
    </row>
    <row r="18" spans="1:37" ht="18.75" customHeight="1" x14ac:dyDescent="0.2">
      <c r="A18" s="81"/>
      <c r="B18" s="93">
        <v>2273</v>
      </c>
      <c r="C18" s="94" t="s">
        <v>79</v>
      </c>
      <c r="D18" s="95"/>
      <c r="E18" s="96">
        <f t="shared" si="1"/>
        <v>76959.11</v>
      </c>
      <c r="F18" s="97">
        <f t="shared" si="1"/>
        <v>49383.26</v>
      </c>
      <c r="G18" s="98">
        <f t="shared" si="2"/>
        <v>27575.85</v>
      </c>
      <c r="H18" s="96">
        <f t="shared" si="3"/>
        <v>76959.11</v>
      </c>
      <c r="I18" s="97">
        <f t="shared" si="3"/>
        <v>49383.26</v>
      </c>
      <c r="J18" s="99">
        <f t="shared" si="4"/>
        <v>27575.85</v>
      </c>
      <c r="K18" s="100">
        <v>76959.11</v>
      </c>
      <c r="L18" s="101">
        <v>49383.26</v>
      </c>
      <c r="M18" s="102">
        <f t="shared" si="5"/>
        <v>27575.85</v>
      </c>
      <c r="N18" s="100">
        <v>0</v>
      </c>
      <c r="O18" s="101">
        <v>0</v>
      </c>
      <c r="P18" s="102">
        <f t="shared" si="6"/>
        <v>0</v>
      </c>
      <c r="Q18" s="100">
        <v>0</v>
      </c>
      <c r="R18" s="101">
        <v>0</v>
      </c>
      <c r="S18" s="102">
        <f t="shared" si="7"/>
        <v>0</v>
      </c>
      <c r="T18" s="100">
        <v>0</v>
      </c>
      <c r="U18" s="101">
        <v>0</v>
      </c>
      <c r="V18" s="102">
        <f t="shared" si="8"/>
        <v>0</v>
      </c>
      <c r="W18" s="100">
        <v>0</v>
      </c>
      <c r="X18" s="101">
        <v>0</v>
      </c>
      <c r="Y18" s="102">
        <f t="shared" si="9"/>
        <v>0</v>
      </c>
      <c r="Z18" s="100">
        <v>0</v>
      </c>
      <c r="AA18" s="101">
        <v>0</v>
      </c>
      <c r="AB18" s="102">
        <f t="shared" si="0"/>
        <v>0</v>
      </c>
      <c r="AC18" s="100">
        <v>0</v>
      </c>
      <c r="AD18" s="101">
        <v>0</v>
      </c>
      <c r="AE18" s="102">
        <f t="shared" si="10"/>
        <v>0</v>
      </c>
      <c r="AF18" s="100">
        <v>0</v>
      </c>
      <c r="AG18" s="101">
        <v>0</v>
      </c>
      <c r="AH18" s="102">
        <f t="shared" si="11"/>
        <v>0</v>
      </c>
      <c r="AI18" s="92"/>
      <c r="AJ18" s="92"/>
      <c r="AK18" s="92"/>
    </row>
    <row r="19" spans="1:37" ht="18.75" customHeight="1" x14ac:dyDescent="0.2">
      <c r="A19" s="81"/>
      <c r="B19" s="93">
        <v>2274</v>
      </c>
      <c r="C19" s="94" t="s">
        <v>80</v>
      </c>
      <c r="D19" s="95"/>
      <c r="E19" s="96">
        <f t="shared" si="1"/>
        <v>47162.84</v>
      </c>
      <c r="F19" s="97">
        <f t="shared" si="1"/>
        <v>12855.06</v>
      </c>
      <c r="G19" s="98">
        <f t="shared" si="2"/>
        <v>34307.78</v>
      </c>
      <c r="H19" s="96">
        <f t="shared" si="3"/>
        <v>47162.84</v>
      </c>
      <c r="I19" s="97">
        <f t="shared" si="3"/>
        <v>12855.06</v>
      </c>
      <c r="J19" s="99">
        <f t="shared" si="4"/>
        <v>34307.78</v>
      </c>
      <c r="K19" s="100">
        <f>56000+1362.84-200-10000</f>
        <v>47162.84</v>
      </c>
      <c r="L19" s="101">
        <v>12855.06</v>
      </c>
      <c r="M19" s="102">
        <f t="shared" si="5"/>
        <v>34307.78</v>
      </c>
      <c r="N19" s="100">
        <v>0</v>
      </c>
      <c r="O19" s="101">
        <v>0</v>
      </c>
      <c r="P19" s="102">
        <f t="shared" si="6"/>
        <v>0</v>
      </c>
      <c r="Q19" s="100">
        <v>0</v>
      </c>
      <c r="R19" s="101">
        <v>0</v>
      </c>
      <c r="S19" s="102">
        <f t="shared" si="7"/>
        <v>0</v>
      </c>
      <c r="T19" s="100">
        <v>0</v>
      </c>
      <c r="U19" s="101">
        <v>0</v>
      </c>
      <c r="V19" s="102">
        <f t="shared" si="8"/>
        <v>0</v>
      </c>
      <c r="W19" s="100">
        <v>0</v>
      </c>
      <c r="X19" s="101">
        <v>0</v>
      </c>
      <c r="Y19" s="102">
        <f t="shared" si="9"/>
        <v>0</v>
      </c>
      <c r="Z19" s="100">
        <v>0</v>
      </c>
      <c r="AA19" s="101">
        <v>0</v>
      </c>
      <c r="AB19" s="102">
        <f t="shared" si="0"/>
        <v>0</v>
      </c>
      <c r="AC19" s="100">
        <v>0</v>
      </c>
      <c r="AD19" s="101">
        <v>0</v>
      </c>
      <c r="AE19" s="102">
        <f t="shared" si="10"/>
        <v>0</v>
      </c>
      <c r="AF19" s="100">
        <v>0</v>
      </c>
      <c r="AG19" s="101">
        <v>0</v>
      </c>
      <c r="AH19" s="102">
        <f t="shared" si="11"/>
        <v>0</v>
      </c>
      <c r="AI19" s="92"/>
      <c r="AJ19" s="92"/>
      <c r="AK19" s="92"/>
    </row>
    <row r="20" spans="1:37" ht="18.75" customHeight="1" x14ac:dyDescent="0.2">
      <c r="A20" s="81"/>
      <c r="B20" s="93">
        <v>2275</v>
      </c>
      <c r="C20" s="94" t="s">
        <v>81</v>
      </c>
      <c r="D20" s="95"/>
      <c r="E20" s="96">
        <f t="shared" si="1"/>
        <v>3800</v>
      </c>
      <c r="F20" s="97">
        <f t="shared" si="1"/>
        <v>2901.6000000000004</v>
      </c>
      <c r="G20" s="98">
        <f t="shared" si="2"/>
        <v>898.39999999999964</v>
      </c>
      <c r="H20" s="96">
        <f t="shared" si="3"/>
        <v>3800</v>
      </c>
      <c r="I20" s="97">
        <f t="shared" si="3"/>
        <v>2901.6000000000004</v>
      </c>
      <c r="J20" s="99">
        <f t="shared" si="4"/>
        <v>898.39999999999964</v>
      </c>
      <c r="K20" s="100">
        <v>3800</v>
      </c>
      <c r="L20" s="101">
        <v>2901.6000000000004</v>
      </c>
      <c r="M20" s="102">
        <f t="shared" si="5"/>
        <v>898.39999999999964</v>
      </c>
      <c r="N20" s="100">
        <v>0</v>
      </c>
      <c r="O20" s="101">
        <v>0</v>
      </c>
      <c r="P20" s="102">
        <f t="shared" si="6"/>
        <v>0</v>
      </c>
      <c r="Q20" s="100">
        <v>0</v>
      </c>
      <c r="R20" s="101">
        <v>0</v>
      </c>
      <c r="S20" s="102">
        <f t="shared" si="7"/>
        <v>0</v>
      </c>
      <c r="T20" s="100">
        <v>0</v>
      </c>
      <c r="U20" s="101">
        <v>0</v>
      </c>
      <c r="V20" s="102">
        <f t="shared" si="8"/>
        <v>0</v>
      </c>
      <c r="W20" s="100">
        <v>0</v>
      </c>
      <c r="X20" s="101">
        <v>0</v>
      </c>
      <c r="Y20" s="102">
        <f t="shared" si="9"/>
        <v>0</v>
      </c>
      <c r="Z20" s="100">
        <v>0</v>
      </c>
      <c r="AA20" s="101">
        <v>0</v>
      </c>
      <c r="AB20" s="102">
        <f t="shared" si="0"/>
        <v>0</v>
      </c>
      <c r="AC20" s="100">
        <v>0</v>
      </c>
      <c r="AD20" s="101">
        <v>0</v>
      </c>
      <c r="AE20" s="102">
        <f t="shared" si="10"/>
        <v>0</v>
      </c>
      <c r="AF20" s="100">
        <v>0</v>
      </c>
      <c r="AG20" s="101">
        <v>0</v>
      </c>
      <c r="AH20" s="102">
        <f t="shared" si="11"/>
        <v>0</v>
      </c>
      <c r="AI20" s="92"/>
      <c r="AJ20" s="92"/>
      <c r="AK20" s="92"/>
    </row>
    <row r="21" spans="1:37" ht="18.75" customHeight="1" x14ac:dyDescent="0.2">
      <c r="A21" s="81"/>
      <c r="B21" s="93">
        <v>2282</v>
      </c>
      <c r="C21" s="105" t="s">
        <v>82</v>
      </c>
      <c r="D21" s="106"/>
      <c r="E21" s="96">
        <f t="shared" si="1"/>
        <v>450</v>
      </c>
      <c r="F21" s="97">
        <f t="shared" si="1"/>
        <v>450</v>
      </c>
      <c r="G21" s="98">
        <f t="shared" si="2"/>
        <v>0</v>
      </c>
      <c r="H21" s="96">
        <f t="shared" si="3"/>
        <v>450</v>
      </c>
      <c r="I21" s="97">
        <f t="shared" si="3"/>
        <v>450</v>
      </c>
      <c r="J21" s="99">
        <f t="shared" si="4"/>
        <v>0</v>
      </c>
      <c r="K21" s="100">
        <v>450</v>
      </c>
      <c r="L21" s="101">
        <v>450</v>
      </c>
      <c r="M21" s="102">
        <f t="shared" si="5"/>
        <v>0</v>
      </c>
      <c r="N21" s="100">
        <v>0</v>
      </c>
      <c r="O21" s="101">
        <v>0</v>
      </c>
      <c r="P21" s="102">
        <f t="shared" si="6"/>
        <v>0</v>
      </c>
      <c r="Q21" s="100">
        <v>0</v>
      </c>
      <c r="R21" s="101">
        <v>0</v>
      </c>
      <c r="S21" s="102">
        <f t="shared" si="7"/>
        <v>0</v>
      </c>
      <c r="T21" s="100">
        <v>0</v>
      </c>
      <c r="U21" s="101">
        <v>0</v>
      </c>
      <c r="V21" s="102">
        <f t="shared" si="8"/>
        <v>0</v>
      </c>
      <c r="W21" s="100">
        <v>0</v>
      </c>
      <c r="X21" s="101">
        <v>0</v>
      </c>
      <c r="Y21" s="102">
        <f t="shared" si="9"/>
        <v>0</v>
      </c>
      <c r="Z21" s="100">
        <v>0</v>
      </c>
      <c r="AA21" s="101">
        <v>0</v>
      </c>
      <c r="AB21" s="102">
        <f t="shared" si="0"/>
        <v>0</v>
      </c>
      <c r="AC21" s="100">
        <v>0</v>
      </c>
      <c r="AD21" s="101">
        <v>0</v>
      </c>
      <c r="AE21" s="102">
        <f t="shared" si="10"/>
        <v>0</v>
      </c>
      <c r="AF21" s="100">
        <v>0</v>
      </c>
      <c r="AG21" s="101">
        <v>0</v>
      </c>
      <c r="AH21" s="102">
        <f t="shared" si="11"/>
        <v>0</v>
      </c>
      <c r="AI21" s="92"/>
      <c r="AJ21" s="92"/>
      <c r="AK21" s="92"/>
    </row>
    <row r="22" spans="1:37" ht="18.75" customHeight="1" x14ac:dyDescent="0.2">
      <c r="A22" s="81"/>
      <c r="B22" s="93">
        <v>2730</v>
      </c>
      <c r="C22" s="94" t="s">
        <v>83</v>
      </c>
      <c r="D22" s="95"/>
      <c r="E22" s="96">
        <f t="shared" si="1"/>
        <v>0</v>
      </c>
      <c r="F22" s="97">
        <f t="shared" si="1"/>
        <v>0</v>
      </c>
      <c r="G22" s="98">
        <f t="shared" si="2"/>
        <v>0</v>
      </c>
      <c r="H22" s="96">
        <f t="shared" si="3"/>
        <v>0</v>
      </c>
      <c r="I22" s="97">
        <f t="shared" si="3"/>
        <v>0</v>
      </c>
      <c r="J22" s="99">
        <f t="shared" si="4"/>
        <v>0</v>
      </c>
      <c r="K22" s="100">
        <v>0</v>
      </c>
      <c r="L22" s="101">
        <v>0</v>
      </c>
      <c r="M22" s="102">
        <f t="shared" si="5"/>
        <v>0</v>
      </c>
      <c r="N22" s="100">
        <v>0</v>
      </c>
      <c r="O22" s="101">
        <v>0</v>
      </c>
      <c r="P22" s="102">
        <f t="shared" si="6"/>
        <v>0</v>
      </c>
      <c r="Q22" s="100">
        <v>0</v>
      </c>
      <c r="R22" s="101">
        <v>0</v>
      </c>
      <c r="S22" s="102">
        <f t="shared" si="7"/>
        <v>0</v>
      </c>
      <c r="T22" s="100">
        <v>0</v>
      </c>
      <c r="U22" s="101">
        <v>0</v>
      </c>
      <c r="V22" s="102">
        <f t="shared" si="8"/>
        <v>0</v>
      </c>
      <c r="W22" s="100">
        <v>0</v>
      </c>
      <c r="X22" s="101">
        <v>0</v>
      </c>
      <c r="Y22" s="102">
        <f t="shared" si="9"/>
        <v>0</v>
      </c>
      <c r="Z22" s="100">
        <v>0</v>
      </c>
      <c r="AA22" s="101">
        <v>0</v>
      </c>
      <c r="AB22" s="102">
        <f t="shared" si="0"/>
        <v>0</v>
      </c>
      <c r="AC22" s="100">
        <v>0</v>
      </c>
      <c r="AD22" s="101">
        <v>0</v>
      </c>
      <c r="AE22" s="102">
        <f t="shared" si="10"/>
        <v>0</v>
      </c>
      <c r="AF22" s="100">
        <v>0</v>
      </c>
      <c r="AG22" s="101">
        <v>0</v>
      </c>
      <c r="AH22" s="102">
        <f t="shared" si="11"/>
        <v>0</v>
      </c>
      <c r="AI22" s="92"/>
      <c r="AJ22" s="92"/>
      <c r="AK22" s="92"/>
    </row>
    <row r="23" spans="1:37" ht="18.75" customHeight="1" x14ac:dyDescent="0.2">
      <c r="A23" s="81"/>
      <c r="B23" s="93">
        <v>2800</v>
      </c>
      <c r="C23" s="94" t="s">
        <v>84</v>
      </c>
      <c r="D23" s="95"/>
      <c r="E23" s="96">
        <f t="shared" si="1"/>
        <v>0</v>
      </c>
      <c r="F23" s="97">
        <f t="shared" si="1"/>
        <v>0</v>
      </c>
      <c r="G23" s="98">
        <f t="shared" si="2"/>
        <v>0</v>
      </c>
      <c r="H23" s="96">
        <f t="shared" si="3"/>
        <v>0</v>
      </c>
      <c r="I23" s="97">
        <f t="shared" si="3"/>
        <v>0</v>
      </c>
      <c r="J23" s="99">
        <f t="shared" si="4"/>
        <v>0</v>
      </c>
      <c r="K23" s="100"/>
      <c r="L23" s="101">
        <v>0</v>
      </c>
      <c r="M23" s="102">
        <f t="shared" si="5"/>
        <v>0</v>
      </c>
      <c r="N23" s="100">
        <v>0</v>
      </c>
      <c r="O23" s="101">
        <v>0</v>
      </c>
      <c r="P23" s="102">
        <f t="shared" si="6"/>
        <v>0</v>
      </c>
      <c r="Q23" s="100">
        <v>0</v>
      </c>
      <c r="R23" s="101">
        <v>0</v>
      </c>
      <c r="S23" s="102">
        <f t="shared" si="7"/>
        <v>0</v>
      </c>
      <c r="T23" s="100">
        <v>0</v>
      </c>
      <c r="U23" s="101">
        <v>0</v>
      </c>
      <c r="V23" s="102">
        <f t="shared" si="8"/>
        <v>0</v>
      </c>
      <c r="W23" s="100">
        <v>0</v>
      </c>
      <c r="X23" s="101">
        <v>0</v>
      </c>
      <c r="Y23" s="102">
        <f t="shared" si="9"/>
        <v>0</v>
      </c>
      <c r="Z23" s="100">
        <v>0</v>
      </c>
      <c r="AA23" s="101">
        <v>0</v>
      </c>
      <c r="AB23" s="102">
        <f t="shared" si="0"/>
        <v>0</v>
      </c>
      <c r="AC23" s="100">
        <v>0</v>
      </c>
      <c r="AD23" s="101">
        <v>0</v>
      </c>
      <c r="AE23" s="102">
        <f t="shared" si="10"/>
        <v>0</v>
      </c>
      <c r="AF23" s="100">
        <v>0</v>
      </c>
      <c r="AG23" s="101">
        <v>0</v>
      </c>
      <c r="AH23" s="102">
        <f t="shared" si="11"/>
        <v>0</v>
      </c>
      <c r="AI23" s="92"/>
      <c r="AJ23" s="92"/>
      <c r="AK23" s="92"/>
    </row>
    <row r="24" spans="1:37" ht="18.75" customHeight="1" x14ac:dyDescent="0.2">
      <c r="A24" s="81"/>
      <c r="B24" s="93">
        <v>3110</v>
      </c>
      <c r="C24" s="94" t="s">
        <v>85</v>
      </c>
      <c r="D24" s="95"/>
      <c r="E24" s="96">
        <f t="shared" si="1"/>
        <v>20000</v>
      </c>
      <c r="F24" s="97">
        <f t="shared" si="1"/>
        <v>40795.980000000003</v>
      </c>
      <c r="G24" s="98">
        <f t="shared" si="2"/>
        <v>-20795.980000000003</v>
      </c>
      <c r="H24" s="96">
        <f t="shared" si="3"/>
        <v>0</v>
      </c>
      <c r="I24" s="97">
        <f t="shared" si="3"/>
        <v>0</v>
      </c>
      <c r="J24" s="99">
        <f t="shared" si="4"/>
        <v>0</v>
      </c>
      <c r="K24" s="100">
        <v>0</v>
      </c>
      <c r="L24" s="101">
        <v>0</v>
      </c>
      <c r="M24" s="102">
        <f t="shared" si="5"/>
        <v>0</v>
      </c>
      <c r="N24" s="100">
        <v>0</v>
      </c>
      <c r="O24" s="101">
        <v>0</v>
      </c>
      <c r="P24" s="102">
        <f t="shared" si="6"/>
        <v>0</v>
      </c>
      <c r="Q24" s="100">
        <v>0</v>
      </c>
      <c r="R24" s="101">
        <v>0</v>
      </c>
      <c r="S24" s="102">
        <f t="shared" si="7"/>
        <v>0</v>
      </c>
      <c r="T24" s="100"/>
      <c r="U24" s="101">
        <v>0</v>
      </c>
      <c r="V24" s="102">
        <f t="shared" si="8"/>
        <v>0</v>
      </c>
      <c r="W24" s="100">
        <v>0</v>
      </c>
      <c r="X24" s="101">
        <v>40795.980000000003</v>
      </c>
      <c r="Y24" s="102">
        <f t="shared" si="9"/>
        <v>-40795.980000000003</v>
      </c>
      <c r="Z24" s="100">
        <v>20000</v>
      </c>
      <c r="AA24" s="101">
        <v>0</v>
      </c>
      <c r="AB24" s="102">
        <f t="shared" si="0"/>
        <v>20000</v>
      </c>
      <c r="AC24" s="100">
        <v>0</v>
      </c>
      <c r="AD24" s="101">
        <v>0</v>
      </c>
      <c r="AE24" s="102">
        <f t="shared" si="10"/>
        <v>0</v>
      </c>
      <c r="AF24" s="100"/>
      <c r="AG24" s="101">
        <v>0</v>
      </c>
      <c r="AH24" s="102">
        <f t="shared" si="11"/>
        <v>0</v>
      </c>
      <c r="AI24" s="92"/>
      <c r="AJ24" s="92"/>
      <c r="AK24" s="92"/>
    </row>
    <row r="25" spans="1:37" ht="18.75" customHeight="1" x14ac:dyDescent="0.2">
      <c r="A25" s="81"/>
      <c r="B25" s="107">
        <v>3132</v>
      </c>
      <c r="C25" s="108" t="s">
        <v>86</v>
      </c>
      <c r="D25" s="109"/>
      <c r="E25" s="96">
        <f t="shared" si="1"/>
        <v>13000</v>
      </c>
      <c r="F25" s="97">
        <f t="shared" si="1"/>
        <v>0</v>
      </c>
      <c r="G25" s="98">
        <f t="shared" si="2"/>
        <v>13000</v>
      </c>
      <c r="H25" s="96">
        <f t="shared" si="3"/>
        <v>0</v>
      </c>
      <c r="I25" s="97">
        <f t="shared" si="3"/>
        <v>0</v>
      </c>
      <c r="J25" s="99">
        <f t="shared" si="4"/>
        <v>0</v>
      </c>
      <c r="K25" s="100">
        <v>0</v>
      </c>
      <c r="L25" s="101">
        <v>0</v>
      </c>
      <c r="M25" s="102">
        <f t="shared" si="5"/>
        <v>0</v>
      </c>
      <c r="N25" s="100">
        <v>0</v>
      </c>
      <c r="O25" s="101">
        <v>0</v>
      </c>
      <c r="P25" s="102">
        <f t="shared" si="6"/>
        <v>0</v>
      </c>
      <c r="Q25" s="100">
        <v>0</v>
      </c>
      <c r="R25" s="101">
        <v>0</v>
      </c>
      <c r="S25" s="102">
        <f t="shared" si="7"/>
        <v>0</v>
      </c>
      <c r="T25" s="100">
        <v>0</v>
      </c>
      <c r="U25" s="101">
        <v>0</v>
      </c>
      <c r="V25" s="102">
        <f t="shared" si="8"/>
        <v>0</v>
      </c>
      <c r="W25" s="100">
        <v>0</v>
      </c>
      <c r="X25" s="101">
        <v>0</v>
      </c>
      <c r="Y25" s="102">
        <f t="shared" si="9"/>
        <v>0</v>
      </c>
      <c r="Z25" s="100">
        <v>13000</v>
      </c>
      <c r="AA25" s="101">
        <v>0</v>
      </c>
      <c r="AB25" s="102">
        <f t="shared" si="0"/>
        <v>13000</v>
      </c>
      <c r="AC25" s="100">
        <v>0</v>
      </c>
      <c r="AD25" s="101">
        <v>0</v>
      </c>
      <c r="AE25" s="102">
        <f t="shared" si="10"/>
        <v>0</v>
      </c>
      <c r="AF25" s="100">
        <v>0</v>
      </c>
      <c r="AG25" s="101">
        <v>0</v>
      </c>
      <c r="AH25" s="102">
        <f t="shared" si="11"/>
        <v>0</v>
      </c>
      <c r="AI25" s="92"/>
      <c r="AJ25" s="92"/>
      <c r="AK25" s="92"/>
    </row>
    <row r="26" spans="1:37" ht="18.75" customHeight="1" thickBot="1" x14ac:dyDescent="0.25">
      <c r="A26" s="81"/>
      <c r="B26" s="107">
        <v>3142</v>
      </c>
      <c r="C26" s="110" t="s">
        <v>87</v>
      </c>
      <c r="D26" s="111"/>
      <c r="E26" s="112">
        <f t="shared" si="1"/>
        <v>0</v>
      </c>
      <c r="F26" s="113">
        <f t="shared" si="1"/>
        <v>0</v>
      </c>
      <c r="G26" s="114">
        <f>E26-F26</f>
        <v>0</v>
      </c>
      <c r="H26" s="112">
        <f t="shared" si="3"/>
        <v>0</v>
      </c>
      <c r="I26" s="113">
        <f t="shared" si="3"/>
        <v>0</v>
      </c>
      <c r="J26" s="115">
        <f>H26-I26</f>
        <v>0</v>
      </c>
      <c r="K26" s="116">
        <v>0</v>
      </c>
      <c r="L26" s="101">
        <v>0</v>
      </c>
      <c r="M26" s="117">
        <f>K26-L26</f>
        <v>0</v>
      </c>
      <c r="N26" s="116">
        <v>0</v>
      </c>
      <c r="O26" s="101">
        <v>0</v>
      </c>
      <c r="P26" s="117">
        <f>N26-O26</f>
        <v>0</v>
      </c>
      <c r="Q26" s="116">
        <v>0</v>
      </c>
      <c r="R26" s="101">
        <v>0</v>
      </c>
      <c r="S26" s="117">
        <f>Q26-R26</f>
        <v>0</v>
      </c>
      <c r="T26" s="116">
        <v>0</v>
      </c>
      <c r="U26" s="101">
        <v>0</v>
      </c>
      <c r="V26" s="117">
        <f>T26-U26</f>
        <v>0</v>
      </c>
      <c r="W26" s="116">
        <v>0</v>
      </c>
      <c r="X26" s="101">
        <v>0</v>
      </c>
      <c r="Y26" s="117">
        <f>W26-X26</f>
        <v>0</v>
      </c>
      <c r="Z26" s="116">
        <v>0</v>
      </c>
      <c r="AA26" s="101">
        <v>0</v>
      </c>
      <c r="AB26" s="117">
        <f t="shared" si="0"/>
        <v>0</v>
      </c>
      <c r="AC26" s="116">
        <v>0</v>
      </c>
      <c r="AD26" s="101">
        <v>0</v>
      </c>
      <c r="AE26" s="117">
        <f>AC26-AD26</f>
        <v>0</v>
      </c>
      <c r="AF26" s="116">
        <v>0</v>
      </c>
      <c r="AG26" s="101">
        <v>0</v>
      </c>
      <c r="AH26" s="117">
        <f>AF26-AG26</f>
        <v>0</v>
      </c>
      <c r="AI26" s="92"/>
      <c r="AJ26" s="92"/>
      <c r="AK26" s="92"/>
    </row>
    <row r="27" spans="1:37" ht="18.75" customHeight="1" thickBot="1" x14ac:dyDescent="0.25">
      <c r="A27" s="118" t="s">
        <v>88</v>
      </c>
      <c r="B27" s="119"/>
      <c r="C27" s="119"/>
      <c r="D27" s="119"/>
      <c r="E27" s="120">
        <f t="shared" ref="E27:J27" si="12">SUM(E9:E26)</f>
        <v>5621949.5300000003</v>
      </c>
      <c r="F27" s="121">
        <f t="shared" si="12"/>
        <v>3743528.4499999997</v>
      </c>
      <c r="G27" s="122">
        <f t="shared" si="12"/>
        <v>1878421.0800000003</v>
      </c>
      <c r="H27" s="123">
        <f t="shared" si="12"/>
        <v>4899931.45</v>
      </c>
      <c r="I27" s="124">
        <f t="shared" si="12"/>
        <v>3555836.7899999996</v>
      </c>
      <c r="J27" s="122">
        <f t="shared" si="12"/>
        <v>1344094.6600000001</v>
      </c>
      <c r="K27" s="125">
        <f t="shared" ref="K27:S27" si="13">SUM(K9:K25)</f>
        <v>4899931.45</v>
      </c>
      <c r="L27" s="126">
        <f t="shared" si="13"/>
        <v>3555836.7899999996</v>
      </c>
      <c r="M27" s="127">
        <f t="shared" si="13"/>
        <v>1344094.6600000001</v>
      </c>
      <c r="N27" s="125">
        <f>SUM(N9:N25)</f>
        <v>0</v>
      </c>
      <c r="O27" s="126">
        <f>SUM(O9:O25)</f>
        <v>0</v>
      </c>
      <c r="P27" s="127">
        <f>SUM(P9:P25)</f>
        <v>0</v>
      </c>
      <c r="Q27" s="125">
        <f t="shared" si="13"/>
        <v>0</v>
      </c>
      <c r="R27" s="126">
        <f t="shared" si="13"/>
        <v>0</v>
      </c>
      <c r="S27" s="127">
        <f t="shared" si="13"/>
        <v>0</v>
      </c>
      <c r="T27" s="128">
        <f>SUM(T9:T26)</f>
        <v>554360</v>
      </c>
      <c r="U27" s="126">
        <f>SUM(U9:U26)</f>
        <v>12237.6</v>
      </c>
      <c r="V27" s="127">
        <f>SUM(V9:V25)</f>
        <v>542122.4</v>
      </c>
      <c r="W27" s="125">
        <f>SUM(W9:W26)</f>
        <v>134658.08000000002</v>
      </c>
      <c r="X27" s="126">
        <f>SUM(X9:X26)</f>
        <v>175454.06000000003</v>
      </c>
      <c r="Y27" s="127">
        <f>SUM(Y9:Y25)</f>
        <v>-40795.980000000003</v>
      </c>
      <c r="Z27" s="128">
        <f>SUM(Z9:Z26)</f>
        <v>33000</v>
      </c>
      <c r="AA27" s="126">
        <f>SUM(AA9:AA26)</f>
        <v>0</v>
      </c>
      <c r="AB27" s="127">
        <f>SUM(AB9:AB25)</f>
        <v>33000</v>
      </c>
      <c r="AC27" s="129">
        <f>SUM(AC9:AC26)</f>
        <v>0</v>
      </c>
      <c r="AD27" s="130">
        <f>SUM(AD9:AD26)</f>
        <v>0</v>
      </c>
      <c r="AE27" s="127">
        <f>SUM(AE9:AE25)</f>
        <v>0</v>
      </c>
      <c r="AF27" s="128">
        <f>SUM(AF9:AF26)</f>
        <v>0</v>
      </c>
      <c r="AG27" s="126">
        <f>SUM(AG9:AG26)</f>
        <v>0</v>
      </c>
      <c r="AH27" s="127">
        <f>SUM(AH9:AH25)</f>
        <v>0</v>
      </c>
      <c r="AI27" s="92"/>
      <c r="AJ27" s="92"/>
      <c r="AK27" s="92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25A2-DE21-4753-8725-040EFB059DD4}">
  <sheetPr codeName="Лист4">
    <pageSetUpPr fitToPage="1"/>
  </sheetPr>
  <dimension ref="A1:F118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9 місяців 2022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114257.50000000001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114257.5</v>
      </c>
      <c r="E5" s="10" t="b">
        <f>D4=D5</f>
        <v>1</v>
      </c>
    </row>
    <row r="6" spans="1:5" collapsed="1" x14ac:dyDescent="0.3">
      <c r="A6" s="11">
        <v>2210.1</v>
      </c>
      <c r="B6" s="12" t="s">
        <v>3</v>
      </c>
      <c r="C6" s="12"/>
      <c r="D6" s="13">
        <v>924.5</v>
      </c>
      <c r="E6" s="10"/>
    </row>
    <row r="7" spans="1:5" x14ac:dyDescent="0.3">
      <c r="A7" s="11">
        <v>2210.1999999999998</v>
      </c>
      <c r="B7" s="12" t="s">
        <v>4</v>
      </c>
      <c r="C7" s="12"/>
      <c r="D7" s="13">
        <v>531.04999999999995</v>
      </c>
      <c r="E7" s="10"/>
    </row>
    <row r="8" spans="1: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5" collapsed="1" x14ac:dyDescent="0.3">
      <c r="A9" s="11"/>
      <c r="B9" s="19" t="s">
        <v>5</v>
      </c>
      <c r="C9" s="17">
        <v>460.85</v>
      </c>
      <c r="D9" s="17"/>
      <c r="E9" s="10"/>
    </row>
    <row r="10" spans="1:5" x14ac:dyDescent="0.3">
      <c r="A10" s="11"/>
      <c r="B10" s="20" t="s">
        <v>6</v>
      </c>
      <c r="C10" s="17">
        <v>70.2</v>
      </c>
      <c r="D10" s="17"/>
      <c r="E10" s="10"/>
    </row>
    <row r="11" spans="1:5" hidden="1" x14ac:dyDescent="0.3">
      <c r="A11" s="11"/>
      <c r="B11" s="19"/>
      <c r="C11" s="17"/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hidden="1" x14ac:dyDescent="0.3">
      <c r="A15" s="11">
        <v>2210.3000000000002</v>
      </c>
      <c r="B15" s="12" t="s">
        <v>7</v>
      </c>
      <c r="C15" s="12"/>
      <c r="D15" s="13"/>
      <c r="E15" s="10"/>
    </row>
    <row r="16" spans="1:5" hidden="1" x14ac:dyDescent="0.3">
      <c r="A16" s="11">
        <v>2210.4</v>
      </c>
      <c r="B16" s="12" t="s">
        <v>8</v>
      </c>
      <c r="C16" s="12"/>
      <c r="D16" s="13"/>
      <c r="E16" s="10"/>
    </row>
    <row r="17" spans="1:5" x14ac:dyDescent="0.3">
      <c r="A17" s="11">
        <v>2210.5</v>
      </c>
      <c r="B17" s="12" t="s">
        <v>9</v>
      </c>
      <c r="C17" s="12"/>
      <c r="D17" s="13">
        <v>89187.75</v>
      </c>
      <c r="E17" s="10"/>
    </row>
    <row r="18" spans="1:5" hidden="1" outlineLevel="1" x14ac:dyDescent="0.3">
      <c r="A18" s="14"/>
      <c r="B18" s="15"/>
      <c r="C18" s="16">
        <f>SUM(C19:C34)</f>
        <v>89187.75</v>
      </c>
      <c r="D18" s="17"/>
      <c r="E18" s="18">
        <f>D17-C18</f>
        <v>0</v>
      </c>
    </row>
    <row r="19" spans="1:5" collapsed="1" x14ac:dyDescent="0.3">
      <c r="A19" s="11"/>
      <c r="B19" s="19" t="s">
        <v>10</v>
      </c>
      <c r="C19" s="17">
        <v>1080</v>
      </c>
      <c r="D19" s="17"/>
      <c r="E19" s="10"/>
    </row>
    <row r="20" spans="1:5" x14ac:dyDescent="0.3">
      <c r="A20" s="11"/>
      <c r="B20" s="19" t="s">
        <v>11</v>
      </c>
      <c r="C20" s="17">
        <v>1550.33</v>
      </c>
      <c r="D20" s="17"/>
      <c r="E20" s="10"/>
    </row>
    <row r="21" spans="1:5" x14ac:dyDescent="0.3">
      <c r="A21" s="11"/>
      <c r="B21" s="19" t="s">
        <v>12</v>
      </c>
      <c r="C21" s="17">
        <v>679.42</v>
      </c>
      <c r="D21" s="17"/>
      <c r="E21" s="10"/>
    </row>
    <row r="22" spans="1:5" x14ac:dyDescent="0.3">
      <c r="A22" s="11"/>
      <c r="B22" s="19" t="s">
        <v>13</v>
      </c>
      <c r="C22" s="17">
        <v>3500</v>
      </c>
      <c r="D22" s="17"/>
      <c r="E22" s="10"/>
    </row>
    <row r="23" spans="1:5" x14ac:dyDescent="0.3">
      <c r="A23" s="11"/>
      <c r="B23" s="20" t="s">
        <v>14</v>
      </c>
      <c r="C23" s="17">
        <f>6200+70468</f>
        <v>76668</v>
      </c>
      <c r="D23" s="17"/>
      <c r="E23" s="10"/>
    </row>
    <row r="24" spans="1:5" x14ac:dyDescent="0.3">
      <c r="A24" s="11"/>
      <c r="B24" s="20" t="s">
        <v>15</v>
      </c>
      <c r="C24" s="17">
        <v>490</v>
      </c>
      <c r="D24" s="17"/>
      <c r="E24" s="10"/>
    </row>
    <row r="25" spans="1:5" x14ac:dyDescent="0.3">
      <c r="A25" s="11"/>
      <c r="B25" s="20" t="s">
        <v>16</v>
      </c>
      <c r="C25" s="17">
        <v>2060</v>
      </c>
      <c r="D25" s="17"/>
      <c r="E25" s="10"/>
    </row>
    <row r="26" spans="1:5" x14ac:dyDescent="0.3">
      <c r="A26" s="11"/>
      <c r="B26" s="20" t="s">
        <v>17</v>
      </c>
      <c r="C26" s="17">
        <v>3160</v>
      </c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18</v>
      </c>
      <c r="C35" s="12"/>
      <c r="D35" s="13">
        <f>3692+7895</f>
        <v>11587</v>
      </c>
      <c r="E35" s="10"/>
    </row>
    <row r="36" spans="1:5" hidden="1" x14ac:dyDescent="0.3">
      <c r="A36" s="11">
        <v>2210.6999999999998</v>
      </c>
      <c r="B36" s="12" t="s">
        <v>19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hidden="1" collapsed="1" x14ac:dyDescent="0.3">
      <c r="A38" s="11"/>
      <c r="B38" s="20"/>
      <c r="C38" s="17"/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x14ac:dyDescent="0.3">
      <c r="A42" s="11">
        <v>2210.8000000000002</v>
      </c>
      <c r="B42" s="12" t="s">
        <v>20</v>
      </c>
      <c r="C42" s="12"/>
      <c r="D42" s="13">
        <v>2546.1</v>
      </c>
      <c r="E42" s="10"/>
    </row>
    <row r="43" spans="1:5" hidden="1" x14ac:dyDescent="0.3">
      <c r="A43" s="11">
        <v>2210.9</v>
      </c>
      <c r="B43" s="12" t="s">
        <v>21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22</v>
      </c>
      <c r="C49" s="12"/>
      <c r="D49" s="13">
        <v>9481.1</v>
      </c>
      <c r="E49" s="10"/>
    </row>
    <row r="50" spans="1:5" hidden="1" outlineLevel="1" x14ac:dyDescent="0.3">
      <c r="A50" s="14"/>
      <c r="B50" s="15"/>
      <c r="C50" s="16">
        <f>SUM(C51:C64)</f>
        <v>9481.1</v>
      </c>
      <c r="D50" s="17"/>
      <c r="E50" s="18">
        <f>D49-C50</f>
        <v>0</v>
      </c>
    </row>
    <row r="51" spans="1:5" collapsed="1" x14ac:dyDescent="0.3">
      <c r="A51" s="11"/>
      <c r="B51" s="19" t="s">
        <v>23</v>
      </c>
      <c r="C51" s="17">
        <v>5900</v>
      </c>
      <c r="D51" s="17"/>
      <c r="E51" s="10"/>
    </row>
    <row r="52" spans="1:5" x14ac:dyDescent="0.3">
      <c r="A52" s="11"/>
      <c r="B52" s="19" t="s">
        <v>24</v>
      </c>
      <c r="C52" s="17">
        <v>3581.1</v>
      </c>
      <c r="D52" s="17"/>
      <c r="E52" s="10"/>
    </row>
    <row r="53" spans="1:5" hidden="1" x14ac:dyDescent="0.3">
      <c r="A53" s="11"/>
      <c r="B53" s="19"/>
      <c r="C53" s="17"/>
      <c r="D53" s="17"/>
      <c r="E53" s="10"/>
    </row>
    <row r="54" spans="1:5" hidden="1" x14ac:dyDescent="0.3">
      <c r="A54" s="11"/>
      <c r="B54" s="20"/>
      <c r="C54" s="17"/>
      <c r="D54" s="17"/>
      <c r="E54" s="10"/>
    </row>
    <row r="55" spans="1:5" hidden="1" x14ac:dyDescent="0.3">
      <c r="A55" s="11"/>
      <c r="B55" s="19"/>
      <c r="C55" s="17"/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D65" s="23" t="s">
        <v>25</v>
      </c>
      <c r="E65" s="10"/>
    </row>
    <row r="66" spans="1:5" x14ac:dyDescent="0.3">
      <c r="A66" s="10"/>
      <c r="B66" s="10"/>
      <c r="D66" s="23" t="s">
        <v>25</v>
      </c>
      <c r="E66" s="10"/>
    </row>
    <row r="67" spans="1:5" ht="14.25" customHeight="1" x14ac:dyDescent="0.3">
      <c r="D67" s="23" t="s">
        <v>25</v>
      </c>
    </row>
    <row r="68" spans="1:5" ht="39.75" customHeight="1" x14ac:dyDescent="0.3">
      <c r="A68" s="4">
        <v>2240</v>
      </c>
      <c r="B68" s="5" t="s">
        <v>26</v>
      </c>
      <c r="C68" s="5"/>
      <c r="D68" s="6">
        <f>SUM(D70:D101)</f>
        <v>29321.39</v>
      </c>
      <c r="E68" s="10"/>
    </row>
    <row r="69" spans="1:5" hidden="1" outlineLevel="1" x14ac:dyDescent="0.3">
      <c r="A69" s="24">
        <v>2240</v>
      </c>
      <c r="B69" s="24"/>
      <c r="C69" s="9"/>
      <c r="D69" s="9">
        <f>ЗДО1!I14</f>
        <v>29321.39</v>
      </c>
      <c r="E69" s="10" t="b">
        <f>D68=D69</f>
        <v>1</v>
      </c>
    </row>
    <row r="70" spans="1:5" hidden="1" collapsed="1" x14ac:dyDescent="0.3">
      <c r="A70" s="14">
        <v>2240.1</v>
      </c>
      <c r="B70" s="12" t="s">
        <v>27</v>
      </c>
      <c r="C70" s="12"/>
      <c r="D70" s="13"/>
    </row>
    <row r="71" spans="1:5" hidden="1" x14ac:dyDescent="0.3">
      <c r="A71" s="14">
        <v>2240.1999999999998</v>
      </c>
      <c r="B71" s="25" t="s">
        <v>28</v>
      </c>
      <c r="C71" s="26"/>
      <c r="D71" s="13"/>
    </row>
    <row r="72" spans="1:5" hidden="1" x14ac:dyDescent="0.3">
      <c r="A72" s="14">
        <v>2240.3000000000002</v>
      </c>
      <c r="B72" s="25" t="s">
        <v>29</v>
      </c>
      <c r="C72" s="26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5" t="s">
        <v>30</v>
      </c>
      <c r="C79" s="26"/>
      <c r="D79" s="13"/>
    </row>
    <row r="80" spans="1:5" x14ac:dyDescent="0.3">
      <c r="A80" s="14">
        <v>2240.5</v>
      </c>
      <c r="B80" s="25" t="s">
        <v>31</v>
      </c>
      <c r="C80" s="26"/>
      <c r="D80" s="13">
        <v>2182.86</v>
      </c>
    </row>
    <row r="81" spans="1:5" hidden="1" outlineLevel="1" x14ac:dyDescent="0.3">
      <c r="A81" s="14"/>
      <c r="B81" s="15"/>
      <c r="C81" s="16">
        <f>SUM(C82:C89)</f>
        <v>2182.86</v>
      </c>
      <c r="D81" s="17"/>
      <c r="E81" s="18">
        <f>D80-C81</f>
        <v>0</v>
      </c>
    </row>
    <row r="82" spans="1:5" ht="17.25" customHeight="1" collapsed="1" x14ac:dyDescent="0.3">
      <c r="A82" s="14"/>
      <c r="B82" s="19" t="s">
        <v>32</v>
      </c>
      <c r="C82" s="17">
        <v>2182.86</v>
      </c>
      <c r="D82" s="17"/>
    </row>
    <row r="83" spans="1:5" ht="17.25" hidden="1" customHeight="1" x14ac:dyDescent="0.3">
      <c r="A83" s="14"/>
      <c r="B83" s="19"/>
      <c r="C83" s="17"/>
      <c r="D83" s="17"/>
    </row>
    <row r="84" spans="1:5" hidden="1" x14ac:dyDescent="0.3">
      <c r="A84" s="14"/>
      <c r="B84" s="27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5" t="s">
        <v>33</v>
      </c>
      <c r="C90" s="26"/>
      <c r="D90" s="13"/>
    </row>
    <row r="91" spans="1:5" x14ac:dyDescent="0.3">
      <c r="A91" s="14">
        <v>2240.6999999999998</v>
      </c>
      <c r="B91" s="25" t="s">
        <v>34</v>
      </c>
      <c r="C91" s="26"/>
      <c r="D91" s="13">
        <v>5290.27</v>
      </c>
    </row>
    <row r="92" spans="1:5" hidden="1" x14ac:dyDescent="0.3">
      <c r="A92" s="14">
        <v>2240.8000000000002</v>
      </c>
      <c r="B92" s="25" t="s">
        <v>35</v>
      </c>
      <c r="C92" s="26"/>
      <c r="D92" s="13"/>
    </row>
    <row r="93" spans="1:5" hidden="1" x14ac:dyDescent="0.3">
      <c r="A93" s="14">
        <v>2240.9</v>
      </c>
      <c r="B93" s="25" t="s">
        <v>36</v>
      </c>
      <c r="C93" s="26"/>
      <c r="D93" s="13"/>
    </row>
    <row r="94" spans="1:5" hidden="1" x14ac:dyDescent="0.3">
      <c r="A94" s="14">
        <v>2241.1</v>
      </c>
      <c r="B94" s="25" t="s">
        <v>37</v>
      </c>
      <c r="C94" s="26"/>
      <c r="D94" s="13"/>
    </row>
    <row r="95" spans="1:5" hidden="1" x14ac:dyDescent="0.3">
      <c r="A95" s="14">
        <v>2241.1999999999998</v>
      </c>
      <c r="B95" s="25" t="s">
        <v>38</v>
      </c>
      <c r="C95" s="26"/>
      <c r="D95" s="13"/>
    </row>
    <row r="96" spans="1:5" x14ac:dyDescent="0.3">
      <c r="A96" s="14">
        <v>2241.3000000000002</v>
      </c>
      <c r="B96" s="25" t="s">
        <v>39</v>
      </c>
      <c r="C96" s="26"/>
      <c r="D96" s="13">
        <v>4631.57</v>
      </c>
    </row>
    <row r="97" spans="1:5" x14ac:dyDescent="0.3">
      <c r="A97" s="14">
        <v>2241.4</v>
      </c>
      <c r="B97" s="25" t="s">
        <v>40</v>
      </c>
      <c r="C97" s="26"/>
      <c r="D97" s="13">
        <v>4998.7299999999996</v>
      </c>
    </row>
    <row r="98" spans="1:5" hidden="1" x14ac:dyDescent="0.3">
      <c r="A98" s="14">
        <v>2241.5</v>
      </c>
      <c r="B98" s="25" t="s">
        <v>41</v>
      </c>
      <c r="C98" s="26"/>
      <c r="D98" s="13"/>
    </row>
    <row r="99" spans="1:5" ht="38.25" customHeight="1" x14ac:dyDescent="0.3">
      <c r="A99" s="14">
        <v>2241.6</v>
      </c>
      <c r="B99" s="28" t="s">
        <v>42</v>
      </c>
      <c r="C99" s="26"/>
      <c r="D99" s="13">
        <v>3634.2</v>
      </c>
    </row>
    <row r="100" spans="1:5" hidden="1" x14ac:dyDescent="0.3">
      <c r="A100" s="14">
        <v>2241.6999999999998</v>
      </c>
      <c r="B100" s="25" t="s">
        <v>43</v>
      </c>
      <c r="C100" s="26"/>
      <c r="D100" s="13"/>
    </row>
    <row r="101" spans="1:5" x14ac:dyDescent="0.3">
      <c r="A101" s="14">
        <v>2241.9</v>
      </c>
      <c r="B101" s="25" t="s">
        <v>44</v>
      </c>
      <c r="C101" s="26"/>
      <c r="D101" s="13">
        <v>8583.76</v>
      </c>
    </row>
    <row r="102" spans="1:5" hidden="1" outlineLevel="1" x14ac:dyDescent="0.3">
      <c r="A102" s="14"/>
      <c r="B102" s="15"/>
      <c r="C102" s="16">
        <f>SUM(C103:C118)</f>
        <v>8583.7599999999984</v>
      </c>
      <c r="D102" s="29"/>
      <c r="E102" s="18">
        <f>D101-C102</f>
        <v>0</v>
      </c>
    </row>
    <row r="103" spans="1:5" collapsed="1" x14ac:dyDescent="0.3">
      <c r="A103" s="14"/>
      <c r="B103" s="30" t="s">
        <v>45</v>
      </c>
      <c r="C103" s="17">
        <v>180</v>
      </c>
      <c r="D103" s="17"/>
    </row>
    <row r="104" spans="1:5" x14ac:dyDescent="0.3">
      <c r="A104" s="14"/>
      <c r="B104" s="30" t="s">
        <v>46</v>
      </c>
      <c r="C104" s="17">
        <f>8.4+8.39+8.39</f>
        <v>25.18</v>
      </c>
      <c r="D104" s="17"/>
    </row>
    <row r="105" spans="1:5" ht="37.5" x14ac:dyDescent="0.3">
      <c r="A105" s="14"/>
      <c r="B105" s="30" t="s">
        <v>47</v>
      </c>
      <c r="C105" s="17">
        <f>534.1+534.1+534.1+534.1+534.1+534.1+534.1+534.1</f>
        <v>4272.8</v>
      </c>
      <c r="D105" s="17"/>
    </row>
    <row r="106" spans="1:5" x14ac:dyDescent="0.3">
      <c r="A106" s="14"/>
      <c r="B106" s="31" t="s">
        <v>48</v>
      </c>
      <c r="C106" s="17">
        <v>817.62</v>
      </c>
      <c r="D106" s="17"/>
    </row>
    <row r="107" spans="1:5" x14ac:dyDescent="0.3">
      <c r="A107" s="14"/>
      <c r="B107" s="30" t="s">
        <v>49</v>
      </c>
      <c r="C107" s="17">
        <v>139.19999999999999</v>
      </c>
      <c r="D107" s="17"/>
    </row>
    <row r="108" spans="1:5" x14ac:dyDescent="0.3">
      <c r="A108" s="14"/>
      <c r="B108" s="30" t="s">
        <v>50</v>
      </c>
      <c r="C108" s="17">
        <v>2032.27</v>
      </c>
      <c r="D108" s="17"/>
    </row>
    <row r="109" spans="1:5" x14ac:dyDescent="0.3">
      <c r="A109" s="14"/>
      <c r="B109" s="30" t="s">
        <v>51</v>
      </c>
      <c r="C109" s="17">
        <v>326.69</v>
      </c>
      <c r="D109" s="17"/>
    </row>
    <row r="110" spans="1:5" x14ac:dyDescent="0.3">
      <c r="A110" s="14"/>
      <c r="B110" s="30" t="s">
        <v>52</v>
      </c>
      <c r="C110" s="17">
        <v>790</v>
      </c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32"/>
      <c r="C112" s="17"/>
      <c r="D112" s="17"/>
    </row>
    <row r="113" spans="1:4" hidden="1" x14ac:dyDescent="0.3">
      <c r="A113" s="14"/>
      <c r="B113" s="33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1"/>
      <c r="D115" s="17"/>
    </row>
    <row r="116" spans="1:4" ht="13.5" hidden="1" customHeight="1" x14ac:dyDescent="0.3">
      <c r="A116" s="14"/>
      <c r="B116" s="14"/>
      <c r="C116" s="14"/>
      <c r="D116" s="17"/>
    </row>
    <row r="117" spans="1:4" hidden="1" outlineLevel="1" x14ac:dyDescent="0.3">
      <c r="B117" s="34"/>
      <c r="D117" s="3" t="b">
        <f>D68=D69</f>
        <v>1</v>
      </c>
    </row>
    <row r="118" spans="1:4" hidden="1" collapsed="1" x14ac:dyDescent="0.3">
      <c r="B118" s="34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2022-11-02T12:37:38Z</dcterms:created>
  <dcterms:modified xsi:type="dcterms:W3CDTF">2022-11-02T12:37:39Z</dcterms:modified>
</cp:coreProperties>
</file>