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0727854E-C509-49D8-AC04-0E301F1CD846}" xr6:coauthVersionLast="36" xr6:coauthVersionMax="36" xr10:uidLastSave="{00000000-0000-0000-0000-000000000000}"/>
  <bookViews>
    <workbookView xWindow="0" yWindow="0" windowWidth="28800" windowHeight="11925" xr2:uid="{06614C6E-2EC8-413F-8146-8B1B5E76D4FB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K18" i="3"/>
  <c r="H18" i="3" s="1"/>
  <c r="I18" i="3"/>
  <c r="F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M13" i="3" s="1"/>
  <c r="I13" i="3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Y11" i="3"/>
  <c r="V11" i="3"/>
  <c r="S11" i="3"/>
  <c r="P11" i="3"/>
  <c r="M11" i="3"/>
  <c r="I11" i="3"/>
  <c r="H11" i="3"/>
  <c r="E11" i="3"/>
  <c r="AH10" i="3"/>
  <c r="AE10" i="3"/>
  <c r="AB10" i="3"/>
  <c r="Y10" i="3"/>
  <c r="V10" i="3"/>
  <c r="S10" i="3"/>
  <c r="P10" i="3"/>
  <c r="K10" i="3"/>
  <c r="I10" i="3"/>
  <c r="F10" i="3" s="1"/>
  <c r="AH9" i="3"/>
  <c r="AE9" i="3"/>
  <c r="AB9" i="3"/>
  <c r="Y9" i="3"/>
  <c r="V9" i="3"/>
  <c r="S9" i="3"/>
  <c r="P9" i="3"/>
  <c r="K9" i="3"/>
  <c r="I9" i="3"/>
  <c r="F9" i="3" s="1"/>
  <c r="C110" i="2"/>
  <c r="C109" i="2"/>
  <c r="C107" i="2" s="1"/>
  <c r="E107" i="2" s="1"/>
  <c r="C86" i="2"/>
  <c r="E86" i="2" s="1"/>
  <c r="C78" i="2"/>
  <c r="E78" i="2" s="1"/>
  <c r="D73" i="2"/>
  <c r="D121" i="2" s="1"/>
  <c r="C50" i="2"/>
  <c r="E50" i="2" s="1"/>
  <c r="C44" i="2"/>
  <c r="E44" i="2" s="1"/>
  <c r="C37" i="2"/>
  <c r="E37" i="2" s="1"/>
  <c r="C18" i="2"/>
  <c r="E18" i="2" s="1"/>
  <c r="C8" i="2"/>
  <c r="E8" i="2" s="1"/>
  <c r="D4" i="2"/>
  <c r="D69" i="2" s="1"/>
  <c r="E4" i="2" l="1"/>
  <c r="E5" i="2"/>
  <c r="E74" i="2"/>
  <c r="J20" i="3"/>
  <c r="H13" i="3"/>
  <c r="E13" i="3" s="1"/>
  <c r="G17" i="3"/>
  <c r="J24" i="3"/>
  <c r="Y27" i="3"/>
  <c r="H10" i="3"/>
  <c r="E10" i="3" s="1"/>
  <c r="G10" i="3" s="1"/>
  <c r="J22" i="3"/>
  <c r="J26" i="3"/>
  <c r="V27" i="3"/>
  <c r="M10" i="3"/>
  <c r="J17" i="3"/>
  <c r="M18" i="3"/>
  <c r="AH27" i="3"/>
  <c r="J21" i="3"/>
  <c r="F21" i="3"/>
  <c r="G21" i="3" s="1"/>
  <c r="K27" i="3"/>
  <c r="M9" i="3"/>
  <c r="H9" i="3"/>
  <c r="J10" i="3"/>
  <c r="F13" i="3"/>
  <c r="G13" i="3" s="1"/>
  <c r="M15" i="3"/>
  <c r="H15" i="3"/>
  <c r="J16" i="3"/>
  <c r="E16" i="3"/>
  <c r="G16" i="3" s="1"/>
  <c r="J19" i="3"/>
  <c r="F19" i="3"/>
  <c r="J18" i="3"/>
  <c r="E18" i="3"/>
  <c r="G18" i="3" s="1"/>
  <c r="P27" i="3"/>
  <c r="AB27" i="3"/>
  <c r="J11" i="3"/>
  <c r="F11" i="3"/>
  <c r="G11" i="3" s="1"/>
  <c r="J25" i="3"/>
  <c r="F25" i="3"/>
  <c r="G25" i="3" s="1"/>
  <c r="I27" i="3"/>
  <c r="S27" i="3"/>
  <c r="AE27" i="3"/>
  <c r="G19" i="3"/>
  <c r="J23" i="3"/>
  <c r="F23" i="3"/>
  <c r="G23" i="3" s="1"/>
  <c r="E12" i="3"/>
  <c r="G12" i="3" s="1"/>
  <c r="H14" i="3"/>
  <c r="E20" i="3"/>
  <c r="G20" i="3" s="1"/>
  <c r="E22" i="3"/>
  <c r="G22" i="3" s="1"/>
  <c r="E24" i="3"/>
  <c r="G24" i="3" s="1"/>
  <c r="E26" i="3"/>
  <c r="G26" i="3" s="1"/>
  <c r="J13" i="3" l="1"/>
  <c r="H27" i="3"/>
  <c r="J9" i="3"/>
  <c r="E9" i="3"/>
  <c r="F27" i="3"/>
  <c r="M27" i="3"/>
  <c r="E14" i="3"/>
  <c r="G14" i="3" s="1"/>
  <c r="J14" i="3"/>
  <c r="J15" i="3"/>
  <c r="E15" i="3"/>
  <c r="G15" i="3" s="1"/>
  <c r="E27" i="3" l="1"/>
  <c r="G9" i="3"/>
  <c r="G27" i="3" s="1"/>
  <c r="J27" i="3"/>
</calcChain>
</file>

<file path=xl/sharedStrings.xml><?xml version="1.0" encoding="utf-8"?>
<sst xmlns="http://schemas.openxmlformats.org/spreadsheetml/2006/main" count="111" uniqueCount="80">
  <si>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</si>
  <si>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</si>
  <si>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</si>
  <si>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</si>
  <si>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</si>
  <si>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</si>
  <si>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</si>
  <si>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</si>
  <si>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</si>
  <si>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</si>
  <si>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</si>
  <si>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</si>
  <si>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</si>
  <si>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</si>
  <si>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</si>
  <si>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</si>
  <si>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</si>
  <si>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</si>
  <si>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</si>
  <si>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</si>
  <si>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</si>
  <si>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</si>
  <si>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</si>
  <si>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холодильника / 03. 2022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</si>
  <si>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</si>
  <si>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</si>
  <si>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</si>
  <si>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</si>
  <si>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</si>
  <si>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</si>
  <si>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</si>
  <si>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</si>
  <si>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</si>
  <si>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</si>
  <si>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</si>
  <si>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</si>
  <si>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</si>
  <si>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</si>
  <si>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</si>
  <si>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встановлення лічильника тепла / 05.2022</t>
  </si>
  <si>
    <t>послуги харчування на семінарі / 06.2022</t>
  </si>
  <si>
    <t>послуги щепоріза / 07.2022</t>
  </si>
  <si>
    <t>прочистка труб теплопостачання / 07.2022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</si>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</sst>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4" borderId="23" xfId="1" applyNumberFormat="1" applyFont="1" applyFill="1" applyBorder="1" applyAlignment="1" applyProtection="1">
      <alignment horizontal="center" vertical="center" wrapTex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5" fontId="15" fillId="4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4" borderId="27" xfId="1" applyNumberFormat="1" applyFont="1" applyFill="1" applyBorder="1" applyAlignment="1" applyProtection="1">
      <alignment horizontal="center" vertical="center" wrapText="1"/>
    </xf>
    <xf numFmtId="164" fontId="15" fillId="4" borderId="28" xfId="1" applyNumberFormat="1" applyFont="1" applyFill="1" applyBorder="1" applyAlignment="1" applyProtection="1">
      <alignment horizontal="center" vertical="center" wrapText="1"/>
    </xf>
    <xf numFmtId="165" fontId="15" fillId="4" borderId="29" xfId="1" applyNumberFormat="1" applyFont="1" applyFill="1" applyBorder="1" applyAlignment="1" applyProtection="1">
      <alignment horizontal="center" vertical="center" wrapText="1"/>
    </xf>
    <xf numFmtId="165" fontId="15" fillId="4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4" borderId="33" xfId="1" applyNumberFormat="1" applyFont="1" applyFill="1" applyBorder="1" applyAlignment="1" applyProtection="1">
      <alignment horizontal="center" vertical="center" wrapText="1"/>
    </xf>
    <xf numFmtId="164" fontId="15" fillId="4" borderId="34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4" borderId="5" xfId="1" applyNumberFormat="1" applyFont="1" applyFill="1" applyBorder="1" applyAlignment="1" applyProtection="1">
      <alignment horizontal="center" vertical="center" wrapTex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E467899D-1E73-4C8B-BBC4-DE076CF82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CC73-D333-44CA-805F-9AF507AD4964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6" customWidth="1"/>
    <col min="2" max="2" width="12.28515625" style="124" customWidth="1"/>
    <col min="3" max="3" width="16" style="125" customWidth="1"/>
    <col min="4" max="4" width="38.5703125" style="87" customWidth="1"/>
    <col min="5" max="5" width="25" style="87" customWidth="1"/>
    <col min="6" max="10" width="25" style="125" customWidth="1"/>
    <col min="11" max="11" width="25" style="87" customWidth="1"/>
    <col min="12" max="13" width="25" style="125" customWidth="1"/>
    <col min="14" max="14" width="21.140625" style="87" customWidth="1"/>
    <col min="15" max="16" width="21.140625" style="125" customWidth="1"/>
    <col min="17" max="17" width="21.140625" style="87" customWidth="1"/>
    <col min="18" max="19" width="21.140625" style="125" customWidth="1"/>
    <col min="20" max="20" width="18.85546875" style="87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7" customWidth="1"/>
    <col min="27" max="28" width="18.85546875" style="125" customWidth="1"/>
    <col min="29" max="29" width="18.85546875" style="87" hidden="1" customWidth="1"/>
    <col min="30" max="31" width="18.85546875" style="125" hidden="1" customWidth="1"/>
    <col min="32" max="32" width="18.85546875" style="87" hidden="1" customWidth="1"/>
    <col min="33" max="34" width="18.85546875" style="125" hidden="1" customWidth="1"/>
    <col min="35" max="37" width="18.140625" style="125" customWidth="1"/>
    <col min="38" max="39" width="14.28515625" style="87" customWidth="1"/>
    <col min="40" max="16384" width="9.140625" style="87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9" customFormat="1" ht="17.25" customHeight="1" x14ac:dyDescent="0.35">
      <c r="A3" s="3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9" customFormat="1" ht="21.75" customHeight="1" x14ac:dyDescent="0.35">
      <c r="A4" s="34"/>
      <c r="B4" s="40" t="s">
        <v>45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9" customFormat="1" ht="7.5" customHeight="1" thickBot="1" x14ac:dyDescent="0.3">
      <c r="A5" s="34"/>
      <c r="B5" s="42"/>
      <c r="C5" s="42"/>
      <c r="D5" s="42"/>
      <c r="E5" s="42"/>
      <c r="F5" s="42"/>
      <c r="G5" s="42"/>
      <c r="H5" s="42"/>
      <c r="I5" s="42"/>
      <c r="J5" s="42"/>
      <c r="K5" s="42"/>
      <c r="M5" s="42"/>
      <c r="N5" s="42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9" customFormat="1" ht="48.75" customHeight="1" thickBot="1" x14ac:dyDescent="0.3">
      <c r="A6" s="43" t="s">
        <v>46</v>
      </c>
      <c r="B6" s="44" t="s">
        <v>47</v>
      </c>
      <c r="C6" s="45" t="s">
        <v>48</v>
      </c>
      <c r="D6" s="46"/>
      <c r="E6" s="47" t="s">
        <v>49</v>
      </c>
      <c r="F6" s="48"/>
      <c r="G6" s="49"/>
      <c r="H6" s="50" t="s">
        <v>50</v>
      </c>
      <c r="I6" s="51"/>
      <c r="J6" s="52"/>
      <c r="K6" s="53" t="s">
        <v>51</v>
      </c>
      <c r="L6" s="54"/>
      <c r="M6" s="55"/>
      <c r="N6" s="53" t="s">
        <v>52</v>
      </c>
      <c r="O6" s="54"/>
      <c r="P6" s="55"/>
      <c r="Q6" s="53" t="s">
        <v>53</v>
      </c>
      <c r="R6" s="54"/>
      <c r="S6" s="55"/>
      <c r="T6" s="56" t="s">
        <v>54</v>
      </c>
      <c r="U6" s="57"/>
      <c r="V6" s="52"/>
      <c r="W6" s="57" t="s">
        <v>55</v>
      </c>
      <c r="X6" s="57"/>
      <c r="Y6" s="58"/>
      <c r="Z6" s="56" t="s">
        <v>56</v>
      </c>
      <c r="AA6" s="57"/>
      <c r="AB6" s="52"/>
      <c r="AC6" s="59" t="s">
        <v>57</v>
      </c>
      <c r="AD6" s="60"/>
      <c r="AE6" s="61"/>
      <c r="AF6" s="56" t="s">
        <v>58</v>
      </c>
      <c r="AG6" s="57"/>
      <c r="AH6" s="52"/>
    </row>
    <row r="7" spans="1:38" s="39" customFormat="1" ht="54" customHeight="1" thickBot="1" x14ac:dyDescent="0.3">
      <c r="A7" s="62"/>
      <c r="B7" s="63"/>
      <c r="C7" s="64"/>
      <c r="D7" s="65"/>
      <c r="E7" s="66" t="s">
        <v>59</v>
      </c>
      <c r="F7" s="67" t="s">
        <v>60</v>
      </c>
      <c r="G7" s="68" t="s">
        <v>61</v>
      </c>
      <c r="H7" s="66" t="s">
        <v>59</v>
      </c>
      <c r="I7" s="67" t="s">
        <v>60</v>
      </c>
      <c r="J7" s="68" t="s">
        <v>61</v>
      </c>
      <c r="K7" s="66" t="s">
        <v>59</v>
      </c>
      <c r="L7" s="67" t="s">
        <v>60</v>
      </c>
      <c r="M7" s="68" t="s">
        <v>61</v>
      </c>
      <c r="N7" s="66" t="s">
        <v>59</v>
      </c>
      <c r="O7" s="67" t="s">
        <v>60</v>
      </c>
      <c r="P7" s="68" t="s">
        <v>61</v>
      </c>
      <c r="Q7" s="66" t="s">
        <v>59</v>
      </c>
      <c r="R7" s="67" t="s">
        <v>60</v>
      </c>
      <c r="S7" s="68" t="s">
        <v>61</v>
      </c>
      <c r="T7" s="66" t="s">
        <v>59</v>
      </c>
      <c r="U7" s="67" t="s">
        <v>60</v>
      </c>
      <c r="V7" s="68" t="s">
        <v>61</v>
      </c>
      <c r="W7" s="66" t="s">
        <v>59</v>
      </c>
      <c r="X7" s="67" t="s">
        <v>60</v>
      </c>
      <c r="Y7" s="68" t="s">
        <v>61</v>
      </c>
      <c r="Z7" s="66" t="s">
        <v>59</v>
      </c>
      <c r="AA7" s="67" t="s">
        <v>60</v>
      </c>
      <c r="AB7" s="68" t="s">
        <v>61</v>
      </c>
      <c r="AC7" s="66" t="s">
        <v>59</v>
      </c>
      <c r="AD7" s="67" t="s">
        <v>60</v>
      </c>
      <c r="AE7" s="68" t="s">
        <v>61</v>
      </c>
      <c r="AF7" s="66" t="s">
        <v>59</v>
      </c>
      <c r="AG7" s="67" t="s">
        <v>60</v>
      </c>
      <c r="AH7" s="68" t="s">
        <v>61</v>
      </c>
    </row>
    <row r="8" spans="1:38" s="79" customFormat="1" ht="15" thickBot="1" x14ac:dyDescent="0.25">
      <c r="A8" s="69">
        <v>1</v>
      </c>
      <c r="B8" s="70">
        <v>2</v>
      </c>
      <c r="C8" s="71">
        <v>3</v>
      </c>
      <c r="D8" s="72"/>
      <c r="E8" s="73">
        <v>4</v>
      </c>
      <c r="F8" s="74">
        <v>5</v>
      </c>
      <c r="G8" s="75">
        <v>6</v>
      </c>
      <c r="H8" s="76">
        <v>7</v>
      </c>
      <c r="I8" s="75">
        <v>8</v>
      </c>
      <c r="J8" s="74">
        <v>9</v>
      </c>
      <c r="K8" s="76">
        <v>10</v>
      </c>
      <c r="L8" s="75">
        <v>11</v>
      </c>
      <c r="M8" s="75">
        <v>12</v>
      </c>
      <c r="N8" s="76">
        <v>13</v>
      </c>
      <c r="O8" s="75">
        <v>14</v>
      </c>
      <c r="P8" s="75">
        <v>15</v>
      </c>
      <c r="Q8" s="76">
        <v>13</v>
      </c>
      <c r="R8" s="75">
        <v>14</v>
      </c>
      <c r="S8" s="75">
        <v>15</v>
      </c>
      <c r="T8" s="76">
        <v>16</v>
      </c>
      <c r="U8" s="75">
        <v>17</v>
      </c>
      <c r="V8" s="75">
        <v>18</v>
      </c>
      <c r="W8" s="77">
        <v>19</v>
      </c>
      <c r="X8" s="78">
        <v>20</v>
      </c>
      <c r="Y8" s="78">
        <v>21</v>
      </c>
      <c r="Z8" s="77">
        <v>22</v>
      </c>
      <c r="AA8" s="78">
        <v>23</v>
      </c>
      <c r="AB8" s="78">
        <v>24</v>
      </c>
      <c r="AC8" s="77">
        <v>25</v>
      </c>
      <c r="AD8" s="78">
        <v>26</v>
      </c>
      <c r="AE8" s="78">
        <v>27</v>
      </c>
      <c r="AF8" s="77">
        <v>25</v>
      </c>
      <c r="AG8" s="78">
        <v>26</v>
      </c>
      <c r="AH8" s="78">
        <v>27</v>
      </c>
    </row>
    <row r="9" spans="1:38" ht="18.75" customHeight="1" x14ac:dyDescent="0.2">
      <c r="A9" s="80" t="s">
        <v>78</v>
      </c>
      <c r="B9" s="113">
        <v>2111</v>
      </c>
      <c r="C9" s="114" t="s">
        <v>62</v>
      </c>
      <c r="D9" s="115"/>
      <c r="E9" s="81">
        <f>H9+T9+W9+Z9+AC9++AF9</f>
        <v>3305110.45</v>
      </c>
      <c r="F9" s="82">
        <f>I9+U9+X9+AA9+AD9++AG9</f>
        <v>2019408.9999999995</v>
      </c>
      <c r="G9" s="116">
        <f>E9-F9</f>
        <v>1285701.4500000007</v>
      </c>
      <c r="H9" s="81">
        <f>K9+N9+Q9</f>
        <v>3305110.45</v>
      </c>
      <c r="I9" s="82">
        <f>L9+O9+R9</f>
        <v>2019408.9999999995</v>
      </c>
      <c r="J9" s="83">
        <f>H9-I9</f>
        <v>1285701.4500000007</v>
      </c>
      <c r="K9" s="84">
        <f>3460000-159760</f>
        <v>3300240</v>
      </c>
      <c r="L9" s="85">
        <v>2016930.3699999996</v>
      </c>
      <c r="M9" s="86">
        <f>K9-L9</f>
        <v>1283309.6300000004</v>
      </c>
      <c r="N9" s="84">
        <v>3100</v>
      </c>
      <c r="O9" s="85">
        <v>708.18</v>
      </c>
      <c r="P9" s="86">
        <f>N9-O9</f>
        <v>2391.8200000000002</v>
      </c>
      <c r="Q9" s="84">
        <v>1770.45</v>
      </c>
      <c r="R9" s="85">
        <v>1770.45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 t="shared" ref="AB9:AB26" si="0"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7"/>
      <c r="AJ9" s="87"/>
      <c r="AK9" s="87"/>
    </row>
    <row r="10" spans="1:38" ht="18.75" customHeight="1" x14ac:dyDescent="0.2">
      <c r="A10" s="80"/>
      <c r="B10" s="88">
        <v>2120</v>
      </c>
      <c r="C10" s="96" t="s">
        <v>63</v>
      </c>
      <c r="D10" s="97"/>
      <c r="E10" s="89">
        <f t="shared" ref="E10:F26" si="1">H10+T10+W10+Z10+AC10++AF10</f>
        <v>722021.49</v>
      </c>
      <c r="F10" s="90">
        <f t="shared" si="1"/>
        <v>488050.43999999994</v>
      </c>
      <c r="G10" s="117">
        <f>E10-F10</f>
        <v>233971.05000000005</v>
      </c>
      <c r="H10" s="89">
        <f>K10+N10+Q10</f>
        <v>722021.49</v>
      </c>
      <c r="I10" s="90">
        <f>L10+O10+R10</f>
        <v>488050.43999999994</v>
      </c>
      <c r="J10" s="92">
        <f>H10-I10</f>
        <v>233971.05000000005</v>
      </c>
      <c r="K10" s="93">
        <f>755800-34850</f>
        <v>720950</v>
      </c>
      <c r="L10" s="94">
        <v>487505.14999999997</v>
      </c>
      <c r="M10" s="95">
        <f>K10-L10</f>
        <v>233444.85000000003</v>
      </c>
      <c r="N10" s="93">
        <v>682</v>
      </c>
      <c r="O10" s="94">
        <v>155.80000000000001</v>
      </c>
      <c r="P10" s="95">
        <f>N10-O10</f>
        <v>526.20000000000005</v>
      </c>
      <c r="Q10" s="93">
        <v>389.49</v>
      </c>
      <c r="R10" s="94">
        <v>389.49</v>
      </c>
      <c r="S10" s="95">
        <f>Q10-R10</f>
        <v>0</v>
      </c>
      <c r="T10" s="93">
        <v>0</v>
      </c>
      <c r="U10" s="94">
        <v>0</v>
      </c>
      <c r="V10" s="95">
        <f>T10-U10</f>
        <v>0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7"/>
      <c r="AJ10" s="87"/>
      <c r="AK10" s="87"/>
    </row>
    <row r="11" spans="1:38" ht="18.75" customHeight="1" x14ac:dyDescent="0.2">
      <c r="A11" s="80"/>
      <c r="B11" s="88">
        <v>2210</v>
      </c>
      <c r="C11" s="96" t="s">
        <v>2</v>
      </c>
      <c r="D11" s="97"/>
      <c r="E11" s="89">
        <f t="shared" si="1"/>
        <v>379019.2</v>
      </c>
      <c r="F11" s="90">
        <f t="shared" si="1"/>
        <v>367555.55</v>
      </c>
      <c r="G11" s="117">
        <f t="shared" ref="G11:G25" si="2">E11-F11</f>
        <v>11463.650000000023</v>
      </c>
      <c r="H11" s="89">
        <f t="shared" ref="H11:I26" si="3">K11+N11+Q11</f>
        <v>31300</v>
      </c>
      <c r="I11" s="90">
        <f t="shared" si="3"/>
        <v>19836.349999999999</v>
      </c>
      <c r="J11" s="92">
        <f t="shared" ref="J11:J25" si="4">H11-I11</f>
        <v>11463.650000000001</v>
      </c>
      <c r="K11" s="93">
        <v>23000</v>
      </c>
      <c r="L11" s="94">
        <v>19836.349999999999</v>
      </c>
      <c r="M11" s="95">
        <f t="shared" ref="M11:M25" si="5">K11-L11</f>
        <v>3163.6500000000015</v>
      </c>
      <c r="N11" s="93">
        <v>8300</v>
      </c>
      <c r="O11" s="94">
        <v>0</v>
      </c>
      <c r="P11" s="95">
        <f t="shared" ref="P11:P25" si="6">N11-O11</f>
        <v>8300</v>
      </c>
      <c r="Q11" s="93">
        <v>0</v>
      </c>
      <c r="R11" s="94">
        <v>0</v>
      </c>
      <c r="S11" s="95">
        <f t="shared" ref="S11:S25" si="7">Q11-R11</f>
        <v>0</v>
      </c>
      <c r="T11" s="93">
        <v>2050</v>
      </c>
      <c r="U11" s="94">
        <v>2050</v>
      </c>
      <c r="V11" s="95">
        <f t="shared" ref="V11:V25" si="8">T11-U11</f>
        <v>0</v>
      </c>
      <c r="W11" s="93">
        <v>345669.2</v>
      </c>
      <c r="X11" s="94">
        <v>345669.2</v>
      </c>
      <c r="Y11" s="95">
        <f t="shared" ref="Y11:Y25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5" si="10">AC11-AD11</f>
        <v>0</v>
      </c>
      <c r="AF11" s="93">
        <v>0</v>
      </c>
      <c r="AG11" s="94">
        <v>0</v>
      </c>
      <c r="AH11" s="95">
        <f t="shared" ref="AH11:AH25" si="11">AF11-AG11</f>
        <v>0</v>
      </c>
      <c r="AI11" s="87"/>
      <c r="AJ11" s="87"/>
      <c r="AK11" s="87"/>
    </row>
    <row r="12" spans="1:38" ht="18.75" customHeight="1" x14ac:dyDescent="0.2">
      <c r="A12" s="80"/>
      <c r="B12" s="88">
        <v>2220</v>
      </c>
      <c r="C12" s="96" t="s">
        <v>64</v>
      </c>
      <c r="D12" s="97"/>
      <c r="E12" s="89">
        <f t="shared" si="1"/>
        <v>1300</v>
      </c>
      <c r="F12" s="90">
        <f t="shared" si="1"/>
        <v>0</v>
      </c>
      <c r="G12" s="91">
        <f t="shared" si="2"/>
        <v>1300</v>
      </c>
      <c r="H12" s="89">
        <f>K12+N12+Q12</f>
        <v>1300</v>
      </c>
      <c r="I12" s="90">
        <f t="shared" si="3"/>
        <v>0</v>
      </c>
      <c r="J12" s="92">
        <f t="shared" si="4"/>
        <v>1300</v>
      </c>
      <c r="K12" s="93">
        <v>1300</v>
      </c>
      <c r="L12" s="94">
        <v>0</v>
      </c>
      <c r="M12" s="95">
        <f t="shared" si="5"/>
        <v>1300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0</v>
      </c>
      <c r="U12" s="94">
        <v>0</v>
      </c>
      <c r="V12" s="95">
        <f t="shared" si="8"/>
        <v>0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7"/>
      <c r="AJ12" s="87"/>
      <c r="AK12" s="87"/>
    </row>
    <row r="13" spans="1:38" ht="18.75" customHeight="1" x14ac:dyDescent="0.2">
      <c r="A13" s="80"/>
      <c r="B13" s="88">
        <v>2230</v>
      </c>
      <c r="C13" s="96" t="s">
        <v>65</v>
      </c>
      <c r="D13" s="97"/>
      <c r="E13" s="89">
        <f t="shared" si="1"/>
        <v>933095</v>
      </c>
      <c r="F13" s="90">
        <f t="shared" si="1"/>
        <v>106503.39</v>
      </c>
      <c r="G13" s="117">
        <f t="shared" si="2"/>
        <v>826591.61</v>
      </c>
      <c r="H13" s="89">
        <f t="shared" si="3"/>
        <v>348745</v>
      </c>
      <c r="I13" s="90">
        <f t="shared" si="3"/>
        <v>88157.440000000002</v>
      </c>
      <c r="J13" s="92">
        <f t="shared" si="4"/>
        <v>260587.56</v>
      </c>
      <c r="K13" s="93">
        <f>536300-102300-85255</f>
        <v>348745</v>
      </c>
      <c r="L13" s="94">
        <v>88157.440000000002</v>
      </c>
      <c r="M13" s="95">
        <f t="shared" si="5"/>
        <v>260587.56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584350</v>
      </c>
      <c r="U13" s="94">
        <v>18345.95</v>
      </c>
      <c r="V13" s="95">
        <f t="shared" si="8"/>
        <v>566004.05000000005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7"/>
      <c r="AJ13" s="87"/>
      <c r="AK13" s="87"/>
    </row>
    <row r="14" spans="1:38" ht="18.75" customHeight="1" x14ac:dyDescent="0.2">
      <c r="A14" s="80"/>
      <c r="B14" s="88">
        <v>2240</v>
      </c>
      <c r="C14" s="96" t="s">
        <v>17</v>
      </c>
      <c r="D14" s="97"/>
      <c r="E14" s="89">
        <f t="shared" si="1"/>
        <v>149550</v>
      </c>
      <c r="F14" s="90">
        <f t="shared" si="1"/>
        <v>36914.47</v>
      </c>
      <c r="G14" s="117">
        <f t="shared" si="2"/>
        <v>112635.53</v>
      </c>
      <c r="H14" s="89">
        <f t="shared" si="3"/>
        <v>149550</v>
      </c>
      <c r="I14" s="90">
        <f t="shared" si="3"/>
        <v>36914.47</v>
      </c>
      <c r="J14" s="92">
        <f t="shared" si="4"/>
        <v>112635.53</v>
      </c>
      <c r="K14" s="93">
        <f>64500+199600-114550</f>
        <v>149550</v>
      </c>
      <c r="L14" s="94">
        <v>36914.47</v>
      </c>
      <c r="M14" s="95">
        <f t="shared" si="5"/>
        <v>112635.53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7"/>
      <c r="AJ14" s="87"/>
      <c r="AK14" s="87"/>
    </row>
    <row r="15" spans="1:38" ht="18.75" customHeight="1" x14ac:dyDescent="0.2">
      <c r="A15" s="80"/>
      <c r="B15" s="88">
        <v>2250</v>
      </c>
      <c r="C15" s="96" t="s">
        <v>66</v>
      </c>
      <c r="D15" s="97"/>
      <c r="E15" s="89">
        <f t="shared" si="1"/>
        <v>4650</v>
      </c>
      <c r="F15" s="90">
        <f t="shared" si="1"/>
        <v>4618.3999999999996</v>
      </c>
      <c r="G15" s="117">
        <f t="shared" si="2"/>
        <v>31.600000000000364</v>
      </c>
      <c r="H15" s="89">
        <f t="shared" si="3"/>
        <v>4650</v>
      </c>
      <c r="I15" s="90">
        <f t="shared" si="3"/>
        <v>4618.3999999999996</v>
      </c>
      <c r="J15" s="92">
        <f t="shared" si="4"/>
        <v>31.600000000000364</v>
      </c>
      <c r="K15" s="93">
        <f>3750+900</f>
        <v>4650</v>
      </c>
      <c r="L15" s="94">
        <v>4618.3999999999996</v>
      </c>
      <c r="M15" s="95">
        <f t="shared" si="5"/>
        <v>31.600000000000364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7"/>
      <c r="AJ15" s="87"/>
      <c r="AK15" s="87"/>
    </row>
    <row r="16" spans="1:38" ht="18.75" customHeight="1" x14ac:dyDescent="0.2">
      <c r="A16" s="80"/>
      <c r="B16" s="88">
        <v>2271</v>
      </c>
      <c r="C16" s="96" t="s">
        <v>67</v>
      </c>
      <c r="D16" s="97"/>
      <c r="E16" s="89">
        <f t="shared" si="1"/>
        <v>443300</v>
      </c>
      <c r="F16" s="90">
        <f t="shared" si="1"/>
        <v>341866.99</v>
      </c>
      <c r="G16" s="117">
        <f t="shared" si="2"/>
        <v>101433.01000000001</v>
      </c>
      <c r="H16" s="89">
        <f t="shared" si="3"/>
        <v>443300</v>
      </c>
      <c r="I16" s="90">
        <f t="shared" si="3"/>
        <v>341866.99</v>
      </c>
      <c r="J16" s="92">
        <f t="shared" si="4"/>
        <v>101433.01000000001</v>
      </c>
      <c r="K16" s="93">
        <v>443300</v>
      </c>
      <c r="L16" s="94">
        <v>341866.99</v>
      </c>
      <c r="M16" s="95">
        <f t="shared" si="5"/>
        <v>101433.01000000001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7"/>
      <c r="AJ16" s="87"/>
      <c r="AK16" s="87"/>
    </row>
    <row r="17" spans="1:37" ht="18.75" customHeight="1" x14ac:dyDescent="0.2">
      <c r="A17" s="80"/>
      <c r="B17" s="88">
        <v>2272</v>
      </c>
      <c r="C17" s="96" t="s">
        <v>68</v>
      </c>
      <c r="D17" s="97"/>
      <c r="E17" s="89">
        <f t="shared" si="1"/>
        <v>50700</v>
      </c>
      <c r="F17" s="90">
        <f t="shared" si="1"/>
        <v>6033.21</v>
      </c>
      <c r="G17" s="117">
        <f t="shared" si="2"/>
        <v>44666.79</v>
      </c>
      <c r="H17" s="89">
        <f t="shared" si="3"/>
        <v>50700</v>
      </c>
      <c r="I17" s="90">
        <f t="shared" si="3"/>
        <v>6033.21</v>
      </c>
      <c r="J17" s="92">
        <f t="shared" si="4"/>
        <v>44666.79</v>
      </c>
      <c r="K17" s="93">
        <v>50700</v>
      </c>
      <c r="L17" s="94">
        <v>6033.21</v>
      </c>
      <c r="M17" s="95">
        <f t="shared" si="5"/>
        <v>44666.79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7"/>
      <c r="AJ17" s="87"/>
      <c r="AK17" s="87"/>
    </row>
    <row r="18" spans="1:37" ht="18.75" customHeight="1" x14ac:dyDescent="0.2">
      <c r="A18" s="80"/>
      <c r="B18" s="88">
        <v>2273</v>
      </c>
      <c r="C18" s="96" t="s">
        <v>69</v>
      </c>
      <c r="D18" s="97"/>
      <c r="E18" s="89">
        <f t="shared" si="1"/>
        <v>164510</v>
      </c>
      <c r="F18" s="90">
        <f t="shared" si="1"/>
        <v>42334.16</v>
      </c>
      <c r="G18" s="117">
        <f t="shared" si="2"/>
        <v>122175.84</v>
      </c>
      <c r="H18" s="89">
        <f t="shared" si="3"/>
        <v>164510</v>
      </c>
      <c r="I18" s="90">
        <f t="shared" si="3"/>
        <v>42334.16</v>
      </c>
      <c r="J18" s="92">
        <f t="shared" si="4"/>
        <v>122175.84</v>
      </c>
      <c r="K18" s="93">
        <f>260050-95540</f>
        <v>164510</v>
      </c>
      <c r="L18" s="94">
        <v>42334.16</v>
      </c>
      <c r="M18" s="95">
        <f t="shared" si="5"/>
        <v>122175.84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7"/>
      <c r="AJ18" s="87"/>
      <c r="AK18" s="87"/>
    </row>
    <row r="19" spans="1:37" ht="18.75" customHeight="1" x14ac:dyDescent="0.2">
      <c r="A19" s="80"/>
      <c r="B19" s="88">
        <v>2274</v>
      </c>
      <c r="C19" s="96" t="s">
        <v>70</v>
      </c>
      <c r="D19" s="97"/>
      <c r="E19" s="89">
        <f t="shared" si="1"/>
        <v>0</v>
      </c>
      <c r="F19" s="90">
        <f t="shared" si="1"/>
        <v>0</v>
      </c>
      <c r="G19" s="117">
        <f t="shared" si="2"/>
        <v>0</v>
      </c>
      <c r="H19" s="89">
        <f t="shared" si="3"/>
        <v>0</v>
      </c>
      <c r="I19" s="90">
        <f t="shared" si="3"/>
        <v>0</v>
      </c>
      <c r="J19" s="92">
        <f t="shared" si="4"/>
        <v>0</v>
      </c>
      <c r="K19" s="93">
        <v>0</v>
      </c>
      <c r="L19" s="94">
        <v>0</v>
      </c>
      <c r="M19" s="95">
        <f t="shared" si="5"/>
        <v>0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7"/>
      <c r="AJ19" s="87"/>
      <c r="AK19" s="87"/>
    </row>
    <row r="20" spans="1:37" ht="18.75" customHeight="1" x14ac:dyDescent="0.2">
      <c r="A20" s="80"/>
      <c r="B20" s="88">
        <v>2275</v>
      </c>
      <c r="C20" s="96" t="s">
        <v>71</v>
      </c>
      <c r="D20" s="97"/>
      <c r="E20" s="89">
        <f t="shared" si="1"/>
        <v>3800</v>
      </c>
      <c r="F20" s="90">
        <f t="shared" si="1"/>
        <v>2901.6000000000004</v>
      </c>
      <c r="G20" s="117">
        <f t="shared" si="2"/>
        <v>898.39999999999964</v>
      </c>
      <c r="H20" s="89">
        <f t="shared" si="3"/>
        <v>3800</v>
      </c>
      <c r="I20" s="90">
        <f t="shared" si="3"/>
        <v>2901.6000000000004</v>
      </c>
      <c r="J20" s="92">
        <f t="shared" si="4"/>
        <v>898.39999999999964</v>
      </c>
      <c r="K20" s="93">
        <v>3800</v>
      </c>
      <c r="L20" s="94">
        <v>2901.6000000000004</v>
      </c>
      <c r="M20" s="95">
        <f t="shared" si="5"/>
        <v>898.39999999999964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7"/>
      <c r="AJ20" s="87"/>
      <c r="AK20" s="87"/>
    </row>
    <row r="21" spans="1:37" ht="18.75" customHeight="1" x14ac:dyDescent="0.2">
      <c r="A21" s="80"/>
      <c r="B21" s="88">
        <v>2282</v>
      </c>
      <c r="C21" s="118" t="s">
        <v>72</v>
      </c>
      <c r="D21" s="118"/>
      <c r="E21" s="89">
        <f t="shared" si="1"/>
        <v>1185</v>
      </c>
      <c r="F21" s="90">
        <f t="shared" si="1"/>
        <v>1184.4000000000001</v>
      </c>
      <c r="G21" s="117">
        <f t="shared" si="2"/>
        <v>0.59999999999990905</v>
      </c>
      <c r="H21" s="89">
        <f t="shared" si="3"/>
        <v>1185</v>
      </c>
      <c r="I21" s="90">
        <f t="shared" si="3"/>
        <v>1184.4000000000001</v>
      </c>
      <c r="J21" s="92">
        <f t="shared" si="4"/>
        <v>0.59999999999990905</v>
      </c>
      <c r="K21" s="93">
        <v>1185</v>
      </c>
      <c r="L21" s="94">
        <v>1184.4000000000001</v>
      </c>
      <c r="M21" s="95">
        <f t="shared" si="5"/>
        <v>0.59999999999990905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7"/>
      <c r="AJ21" s="87"/>
      <c r="AK21" s="87"/>
    </row>
    <row r="22" spans="1:37" ht="18.75" customHeight="1" x14ac:dyDescent="0.2">
      <c r="A22" s="80"/>
      <c r="B22" s="88">
        <v>2730</v>
      </c>
      <c r="C22" s="96" t="s">
        <v>73</v>
      </c>
      <c r="D22" s="97"/>
      <c r="E22" s="89">
        <f t="shared" si="1"/>
        <v>0</v>
      </c>
      <c r="F22" s="90">
        <f t="shared" si="1"/>
        <v>0</v>
      </c>
      <c r="G22" s="117">
        <f t="shared" si="2"/>
        <v>0</v>
      </c>
      <c r="H22" s="89">
        <f t="shared" si="3"/>
        <v>0</v>
      </c>
      <c r="I22" s="90">
        <f t="shared" si="3"/>
        <v>0</v>
      </c>
      <c r="J22" s="92">
        <f t="shared" si="4"/>
        <v>0</v>
      </c>
      <c r="K22" s="93">
        <v>0</v>
      </c>
      <c r="L22" s="94">
        <v>0</v>
      </c>
      <c r="M22" s="95">
        <f t="shared" si="5"/>
        <v>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7"/>
      <c r="AJ22" s="87"/>
      <c r="AK22" s="87"/>
    </row>
    <row r="23" spans="1:37" ht="18.75" customHeight="1" x14ac:dyDescent="0.2">
      <c r="A23" s="80"/>
      <c r="B23" s="88">
        <v>2800</v>
      </c>
      <c r="C23" s="96" t="s">
        <v>74</v>
      </c>
      <c r="D23" s="97"/>
      <c r="E23" s="89">
        <f t="shared" si="1"/>
        <v>0</v>
      </c>
      <c r="F23" s="90">
        <f t="shared" si="1"/>
        <v>0</v>
      </c>
      <c r="G23" s="117">
        <f t="shared" si="2"/>
        <v>0</v>
      </c>
      <c r="H23" s="89">
        <f t="shared" si="3"/>
        <v>0</v>
      </c>
      <c r="I23" s="90">
        <f t="shared" si="3"/>
        <v>0</v>
      </c>
      <c r="J23" s="92">
        <f t="shared" si="4"/>
        <v>0</v>
      </c>
      <c r="K23" s="93"/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>
        <v>0</v>
      </c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v>0</v>
      </c>
      <c r="AA23" s="94">
        <v>0</v>
      </c>
      <c r="AB23" s="95">
        <f t="shared" si="0"/>
        <v>0</v>
      </c>
      <c r="AC23" s="93">
        <v>0</v>
      </c>
      <c r="AD23" s="94">
        <v>0</v>
      </c>
      <c r="AE23" s="95">
        <f t="shared" si="10"/>
        <v>0</v>
      </c>
      <c r="AF23" s="93">
        <v>0</v>
      </c>
      <c r="AG23" s="94">
        <v>0</v>
      </c>
      <c r="AH23" s="95">
        <f t="shared" si="11"/>
        <v>0</v>
      </c>
      <c r="AI23" s="87"/>
      <c r="AJ23" s="87"/>
      <c r="AK23" s="87"/>
    </row>
    <row r="24" spans="1:37" ht="18.75" customHeight="1" x14ac:dyDescent="0.2">
      <c r="A24" s="80"/>
      <c r="B24" s="88">
        <v>3110</v>
      </c>
      <c r="C24" s="96" t="s">
        <v>75</v>
      </c>
      <c r="D24" s="97"/>
      <c r="E24" s="89">
        <f t="shared" si="1"/>
        <v>20000</v>
      </c>
      <c r="F24" s="90">
        <f t="shared" si="1"/>
        <v>0</v>
      </c>
      <c r="G24" s="117">
        <f t="shared" si="2"/>
        <v>20000</v>
      </c>
      <c r="H24" s="89">
        <f t="shared" si="3"/>
        <v>0</v>
      </c>
      <c r="I24" s="90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/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20000</v>
      </c>
      <c r="AA24" s="94">
        <v>0</v>
      </c>
      <c r="AB24" s="95">
        <f t="shared" si="0"/>
        <v>20000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7"/>
      <c r="AJ24" s="87"/>
      <c r="AK24" s="87"/>
    </row>
    <row r="25" spans="1:37" ht="18.75" customHeight="1" x14ac:dyDescent="0.2">
      <c r="A25" s="80"/>
      <c r="B25" s="98">
        <v>3132</v>
      </c>
      <c r="C25" s="119" t="s">
        <v>76</v>
      </c>
      <c r="D25" s="120"/>
      <c r="E25" s="89">
        <f t="shared" si="1"/>
        <v>50000</v>
      </c>
      <c r="F25" s="90">
        <f t="shared" si="1"/>
        <v>0</v>
      </c>
      <c r="G25" s="117">
        <f t="shared" si="2"/>
        <v>50000</v>
      </c>
      <c r="H25" s="89">
        <f t="shared" si="3"/>
        <v>0</v>
      </c>
      <c r="I25" s="90">
        <f t="shared" si="3"/>
        <v>0</v>
      </c>
      <c r="J25" s="92">
        <f t="shared" si="4"/>
        <v>0</v>
      </c>
      <c r="K25" s="93">
        <v>0</v>
      </c>
      <c r="L25" s="94">
        <v>0</v>
      </c>
      <c r="M25" s="95">
        <f t="shared" si="5"/>
        <v>0</v>
      </c>
      <c r="N25" s="93">
        <v>0</v>
      </c>
      <c r="O25" s="94">
        <v>0</v>
      </c>
      <c r="P25" s="95">
        <f t="shared" si="6"/>
        <v>0</v>
      </c>
      <c r="Q25" s="93">
        <v>0</v>
      </c>
      <c r="R25" s="94">
        <v>0</v>
      </c>
      <c r="S25" s="95">
        <f t="shared" si="7"/>
        <v>0</v>
      </c>
      <c r="T25" s="93">
        <v>0</v>
      </c>
      <c r="U25" s="94">
        <v>0</v>
      </c>
      <c r="V25" s="95">
        <f t="shared" si="8"/>
        <v>0</v>
      </c>
      <c r="W25" s="93">
        <v>0</v>
      </c>
      <c r="X25" s="94">
        <v>0</v>
      </c>
      <c r="Y25" s="95">
        <f t="shared" si="9"/>
        <v>0</v>
      </c>
      <c r="Z25" s="93">
        <v>50000</v>
      </c>
      <c r="AA25" s="94">
        <v>0</v>
      </c>
      <c r="AB25" s="95">
        <f t="shared" si="0"/>
        <v>50000</v>
      </c>
      <c r="AC25" s="93">
        <v>0</v>
      </c>
      <c r="AD25" s="94">
        <v>0</v>
      </c>
      <c r="AE25" s="95">
        <f t="shared" si="10"/>
        <v>0</v>
      </c>
      <c r="AF25" s="93">
        <v>0</v>
      </c>
      <c r="AG25" s="94">
        <v>0</v>
      </c>
      <c r="AH25" s="95">
        <f t="shared" si="11"/>
        <v>0</v>
      </c>
      <c r="AI25" s="87"/>
      <c r="AJ25" s="87"/>
      <c r="AK25" s="87"/>
    </row>
    <row r="26" spans="1:37" ht="18.75" customHeight="1" thickBot="1" x14ac:dyDescent="0.25">
      <c r="A26" s="80"/>
      <c r="B26" s="98">
        <v>3142</v>
      </c>
      <c r="C26" s="121" t="s">
        <v>77</v>
      </c>
      <c r="D26" s="121"/>
      <c r="E26" s="99">
        <f t="shared" si="1"/>
        <v>0</v>
      </c>
      <c r="F26" s="100">
        <f t="shared" si="1"/>
        <v>0</v>
      </c>
      <c r="G26" s="122">
        <f>E26-F26</f>
        <v>0</v>
      </c>
      <c r="H26" s="99">
        <f t="shared" si="3"/>
        <v>0</v>
      </c>
      <c r="I26" s="100">
        <f t="shared" si="3"/>
        <v>0</v>
      </c>
      <c r="J26" s="101">
        <f>H26-I26</f>
        <v>0</v>
      </c>
      <c r="K26" s="102">
        <v>0</v>
      </c>
      <c r="L26" s="94">
        <v>0</v>
      </c>
      <c r="M26" s="103">
        <f>K26-L26</f>
        <v>0</v>
      </c>
      <c r="N26" s="102">
        <v>0</v>
      </c>
      <c r="O26" s="94">
        <v>0</v>
      </c>
      <c r="P26" s="103">
        <f>N26-O26</f>
        <v>0</v>
      </c>
      <c r="Q26" s="102">
        <v>0</v>
      </c>
      <c r="R26" s="94">
        <v>0</v>
      </c>
      <c r="S26" s="103">
        <f>Q26-R26</f>
        <v>0</v>
      </c>
      <c r="T26" s="102">
        <v>0</v>
      </c>
      <c r="U26" s="94">
        <v>0</v>
      </c>
      <c r="V26" s="103">
        <f>T26-U26</f>
        <v>0</v>
      </c>
      <c r="W26" s="102">
        <v>0</v>
      </c>
      <c r="X26" s="94">
        <v>0</v>
      </c>
      <c r="Y26" s="103">
        <f>W26-X26</f>
        <v>0</v>
      </c>
      <c r="Z26" s="102">
        <v>0</v>
      </c>
      <c r="AA26" s="94">
        <v>0</v>
      </c>
      <c r="AB26" s="103">
        <f t="shared" si="0"/>
        <v>0</v>
      </c>
      <c r="AC26" s="102">
        <v>0</v>
      </c>
      <c r="AD26" s="94">
        <v>0</v>
      </c>
      <c r="AE26" s="103">
        <f>AC26-AD26</f>
        <v>0</v>
      </c>
      <c r="AF26" s="102">
        <v>0</v>
      </c>
      <c r="AG26" s="94">
        <v>0</v>
      </c>
      <c r="AH26" s="103">
        <f>AF26-AG26</f>
        <v>0</v>
      </c>
      <c r="AI26" s="87"/>
      <c r="AJ26" s="87"/>
      <c r="AK26" s="87"/>
    </row>
    <row r="27" spans="1:37" ht="18.75" customHeight="1" thickBot="1" x14ac:dyDescent="0.25">
      <c r="A27" s="104" t="s">
        <v>79</v>
      </c>
      <c r="B27" s="105"/>
      <c r="C27" s="105"/>
      <c r="D27" s="105"/>
      <c r="E27" s="123">
        <f t="shared" ref="E27:U27" si="12">SUM(E9:E26)</f>
        <v>6228241.1400000006</v>
      </c>
      <c r="F27" s="108">
        <f t="shared" si="12"/>
        <v>3417371.6099999994</v>
      </c>
      <c r="G27" s="106">
        <f t="shared" si="12"/>
        <v>2810869.5300000003</v>
      </c>
      <c r="H27" s="110">
        <f t="shared" si="12"/>
        <v>5226171.9400000004</v>
      </c>
      <c r="I27" s="108">
        <f t="shared" si="12"/>
        <v>3051306.46</v>
      </c>
      <c r="J27" s="106">
        <f t="shared" si="12"/>
        <v>2174865.4800000009</v>
      </c>
      <c r="K27" s="110">
        <f t="shared" ref="K27:P27" si="13">SUM(K9:K26)</f>
        <v>5211930</v>
      </c>
      <c r="L27" s="108">
        <f t="shared" si="13"/>
        <v>3048282.54</v>
      </c>
      <c r="M27" s="109">
        <f t="shared" si="13"/>
        <v>2163647.4600000004</v>
      </c>
      <c r="N27" s="110">
        <f t="shared" si="13"/>
        <v>12082</v>
      </c>
      <c r="O27" s="108">
        <f t="shared" si="13"/>
        <v>863.98</v>
      </c>
      <c r="P27" s="109">
        <f t="shared" si="13"/>
        <v>11218.02</v>
      </c>
      <c r="Q27" s="110">
        <f t="shared" si="12"/>
        <v>2159.94</v>
      </c>
      <c r="R27" s="108">
        <f t="shared" si="12"/>
        <v>2159.94</v>
      </c>
      <c r="S27" s="109">
        <f t="shared" si="12"/>
        <v>0</v>
      </c>
      <c r="T27" s="110">
        <f t="shared" si="12"/>
        <v>586400</v>
      </c>
      <c r="U27" s="108">
        <f t="shared" si="12"/>
        <v>20395.95</v>
      </c>
      <c r="V27" s="109">
        <f>SUM(V9:V25)</f>
        <v>566004.05000000005</v>
      </c>
      <c r="W27" s="107">
        <f>SUM(W9:W26)</f>
        <v>345669.2</v>
      </c>
      <c r="X27" s="108">
        <f>SUM(X9:X26)</f>
        <v>345669.2</v>
      </c>
      <c r="Y27" s="109">
        <f>SUM(Y9:Y25)</f>
        <v>0</v>
      </c>
      <c r="Z27" s="110">
        <f>SUM(Z9:Z26)</f>
        <v>70000</v>
      </c>
      <c r="AA27" s="108">
        <f>SUM(AA9:AA26)</f>
        <v>0</v>
      </c>
      <c r="AB27" s="109">
        <f>SUM(AB9:AB25)</f>
        <v>70000</v>
      </c>
      <c r="AC27" s="111">
        <f>SUM(AC9:AC26)</f>
        <v>0</v>
      </c>
      <c r="AD27" s="112">
        <f>SUM(AD9:AD26)</f>
        <v>0</v>
      </c>
      <c r="AE27" s="109">
        <f>SUM(AE9:AE25)</f>
        <v>0</v>
      </c>
      <c r="AF27" s="110">
        <f>SUM(AF9:AF26)</f>
        <v>0</v>
      </c>
      <c r="AG27" s="108">
        <f>SUM(AG9:AG26)</f>
        <v>0</v>
      </c>
      <c r="AH27" s="109">
        <f>SUM(AH9:AH25)</f>
        <v>0</v>
      </c>
      <c r="AI27" s="87"/>
      <c r="AJ27" s="87"/>
      <c r="AK27" s="87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D463-68CF-4BA8-8080-8F5C6BBB3DB0}">
  <sheetPr codeName="Лист5">
    <pageSetUpPr fitToPage="1"/>
  </sheetPr>
  <dimension ref="A1:O122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19836.349999999999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19836.349999999999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2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3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2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4" t="s">
        <v>10</v>
      </c>
      <c r="C35" s="25"/>
      <c r="D35" s="13">
        <v>15496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4" t="s">
        <v>11</v>
      </c>
      <c r="C36" s="25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2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4" t="s">
        <v>12</v>
      </c>
      <c r="C42" s="25"/>
      <c r="D42" s="13">
        <v>2884.8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24" t="s">
        <v>13</v>
      </c>
      <c r="C43" s="25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2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24" t="s">
        <v>14</v>
      </c>
      <c r="C49" s="25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SUM(C51:C69)</f>
        <v>0</v>
      </c>
      <c r="D50" s="17"/>
      <c r="E50" s="18">
        <f>D49-C50</f>
        <v>0</v>
      </c>
    </row>
    <row r="51" spans="1:15" hidden="1" collapsed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6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6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6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6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6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8"/>
      <c r="B69" s="27" t="s">
        <v>15</v>
      </c>
      <c r="D69" s="3" t="b">
        <f>D4=D5</f>
        <v>1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collapsed="1" x14ac:dyDescent="0.3">
      <c r="A70" s="8"/>
      <c r="B70" s="27"/>
      <c r="D70" s="28" t="s">
        <v>16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8"/>
      <c r="B71" s="8"/>
      <c r="D71" s="28" t="s">
        <v>16</v>
      </c>
      <c r="E71" s="8"/>
      <c r="F71" s="8"/>
      <c r="G71" s="8"/>
      <c r="I71" s="8"/>
      <c r="J71" s="8"/>
      <c r="K71" s="8"/>
      <c r="M71" s="8"/>
      <c r="N71" s="8"/>
      <c r="O71" s="8"/>
    </row>
    <row r="72" spans="1:15" ht="14.25" customHeight="1" x14ac:dyDescent="0.3">
      <c r="D72" s="28" t="s">
        <v>16</v>
      </c>
    </row>
    <row r="73" spans="1:15" ht="39.75" customHeight="1" x14ac:dyDescent="0.3">
      <c r="A73" s="4">
        <v>2240</v>
      </c>
      <c r="B73" s="5" t="s">
        <v>17</v>
      </c>
      <c r="C73" s="5"/>
      <c r="D73" s="6">
        <f>SUM(D75:D106)</f>
        <v>36914.47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29">
        <v>2240</v>
      </c>
      <c r="B74" s="29"/>
      <c r="C74" s="10"/>
      <c r="D74" s="10">
        <f>ЗДО2!I14</f>
        <v>36914.47</v>
      </c>
      <c r="E74" s="8" t="b">
        <f>D74=D73</f>
        <v>1</v>
      </c>
    </row>
    <row r="75" spans="1:15" collapsed="1" x14ac:dyDescent="0.3">
      <c r="A75" s="14">
        <v>2240.1</v>
      </c>
      <c r="B75" s="12" t="s">
        <v>18</v>
      </c>
      <c r="C75" s="12"/>
      <c r="D75" s="13">
        <v>877</v>
      </c>
    </row>
    <row r="76" spans="1:15" ht="19.5" hidden="1" customHeight="1" x14ac:dyDescent="0.3">
      <c r="A76" s="14">
        <v>2240.1999999999998</v>
      </c>
      <c r="B76" s="24" t="s">
        <v>19</v>
      </c>
      <c r="C76" s="25"/>
      <c r="D76" s="13"/>
    </row>
    <row r="77" spans="1:15" ht="20.25" hidden="1" customHeight="1" x14ac:dyDescent="0.3">
      <c r="A77" s="14">
        <v>2240.3000000000002</v>
      </c>
      <c r="B77" s="24" t="s">
        <v>20</v>
      </c>
      <c r="C77" s="25"/>
      <c r="D77" s="13"/>
    </row>
    <row r="78" spans="1:15" hidden="1" outlineLevel="1" x14ac:dyDescent="0.3">
      <c r="A78" s="14"/>
      <c r="B78" s="15"/>
      <c r="C78" s="16">
        <f>SUM(C79:C83)</f>
        <v>0</v>
      </c>
      <c r="D78" s="17"/>
      <c r="E78" s="18">
        <f>D77-C78</f>
        <v>0</v>
      </c>
    </row>
    <row r="79" spans="1:15" hidden="1" collapsed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14"/>
      <c r="C83" s="17"/>
      <c r="D83" s="17"/>
    </row>
    <row r="84" spans="1:5" hidden="1" x14ac:dyDescent="0.3">
      <c r="A84" s="14">
        <v>2240.4</v>
      </c>
      <c r="B84" s="24" t="s">
        <v>21</v>
      </c>
      <c r="C84" s="25"/>
      <c r="D84" s="13"/>
    </row>
    <row r="85" spans="1:5" x14ac:dyDescent="0.3">
      <c r="A85" s="14">
        <v>2240.5</v>
      </c>
      <c r="B85" s="24" t="s">
        <v>22</v>
      </c>
      <c r="C85" s="25"/>
      <c r="D85" s="13">
        <v>1300</v>
      </c>
    </row>
    <row r="86" spans="1:5" hidden="1" outlineLevel="1" x14ac:dyDescent="0.3">
      <c r="A86" s="14"/>
      <c r="B86" s="15"/>
      <c r="C86" s="16">
        <f>SUM(C87:C94)</f>
        <v>1300</v>
      </c>
      <c r="D86" s="17"/>
      <c r="E86" s="18">
        <f>D85-C86</f>
        <v>0</v>
      </c>
    </row>
    <row r="87" spans="1:5" ht="17.25" customHeight="1" collapsed="1" x14ac:dyDescent="0.3">
      <c r="A87" s="14"/>
      <c r="B87" s="20" t="s">
        <v>23</v>
      </c>
      <c r="C87" s="17">
        <v>1300</v>
      </c>
      <c r="D87" s="17"/>
    </row>
    <row r="88" spans="1:5" ht="17.25" hidden="1" customHeight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9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4" t="s">
        <v>24</v>
      </c>
      <c r="C95" s="25"/>
      <c r="D95" s="13"/>
    </row>
    <row r="96" spans="1:5" x14ac:dyDescent="0.3">
      <c r="A96" s="14">
        <v>2240.6999999999998</v>
      </c>
      <c r="B96" s="24" t="s">
        <v>25</v>
      </c>
      <c r="C96" s="25"/>
      <c r="D96" s="13">
        <v>5290.27</v>
      </c>
    </row>
    <row r="97" spans="1:5" hidden="1" x14ac:dyDescent="0.3">
      <c r="A97" s="14">
        <v>2240.8000000000002</v>
      </c>
      <c r="B97" s="24" t="s">
        <v>26</v>
      </c>
      <c r="C97" s="25"/>
      <c r="D97" s="13"/>
    </row>
    <row r="98" spans="1:5" hidden="1" x14ac:dyDescent="0.3">
      <c r="A98" s="14">
        <v>2240.9</v>
      </c>
      <c r="B98" s="24" t="s">
        <v>27</v>
      </c>
      <c r="C98" s="25"/>
      <c r="D98" s="13"/>
    </row>
    <row r="99" spans="1:5" hidden="1" x14ac:dyDescent="0.3">
      <c r="A99" s="14">
        <v>2241.1</v>
      </c>
      <c r="B99" s="24" t="s">
        <v>28</v>
      </c>
      <c r="C99" s="25"/>
      <c r="D99" s="13"/>
    </row>
    <row r="100" spans="1:5" hidden="1" x14ac:dyDescent="0.3">
      <c r="A100" s="14">
        <v>2241.1999999999998</v>
      </c>
      <c r="B100" s="24" t="s">
        <v>29</v>
      </c>
      <c r="C100" s="25"/>
      <c r="D100" s="13"/>
    </row>
    <row r="101" spans="1:5" x14ac:dyDescent="0.3">
      <c r="A101" s="14">
        <v>2241.3000000000002</v>
      </c>
      <c r="B101" s="24" t="s">
        <v>30</v>
      </c>
      <c r="C101" s="25"/>
      <c r="D101" s="13">
        <v>5193.97</v>
      </c>
    </row>
    <row r="102" spans="1:5" x14ac:dyDescent="0.3">
      <c r="A102" s="14">
        <v>2241.4</v>
      </c>
      <c r="B102" s="24" t="s">
        <v>31</v>
      </c>
      <c r="C102" s="25"/>
      <c r="D102" s="13">
        <v>9594.5</v>
      </c>
    </row>
    <row r="103" spans="1:5" hidden="1" x14ac:dyDescent="0.3">
      <c r="A103" s="14">
        <v>2241.5</v>
      </c>
      <c r="B103" s="24" t="s">
        <v>32</v>
      </c>
      <c r="C103" s="25"/>
      <c r="D103" s="13"/>
    </row>
    <row r="104" spans="1:5" ht="38.25" hidden="1" customHeight="1" x14ac:dyDescent="0.3">
      <c r="A104" s="14">
        <v>2241.6</v>
      </c>
      <c r="B104" s="30" t="s">
        <v>33</v>
      </c>
      <c r="C104" s="25"/>
      <c r="D104" s="13"/>
    </row>
    <row r="105" spans="1:5" hidden="1" x14ac:dyDescent="0.3">
      <c r="A105" s="14">
        <v>2241.6999999999998</v>
      </c>
      <c r="B105" s="24" t="s">
        <v>34</v>
      </c>
      <c r="C105" s="25"/>
      <c r="D105" s="13"/>
    </row>
    <row r="106" spans="1:5" x14ac:dyDescent="0.3">
      <c r="A106" s="14">
        <v>2241.9</v>
      </c>
      <c r="B106" s="24" t="s">
        <v>35</v>
      </c>
      <c r="C106" s="25"/>
      <c r="D106" s="13">
        <v>14658.73</v>
      </c>
    </row>
    <row r="107" spans="1:5" hidden="1" outlineLevel="1" x14ac:dyDescent="0.3">
      <c r="A107" s="14"/>
      <c r="B107" s="15"/>
      <c r="C107" s="16">
        <f>SUM(C108:C122)</f>
        <v>14658.73</v>
      </c>
      <c r="D107" s="31"/>
      <c r="E107" s="18">
        <f>D106-C107</f>
        <v>0</v>
      </c>
    </row>
    <row r="108" spans="1:5" collapsed="1" x14ac:dyDescent="0.3">
      <c r="A108" s="14"/>
      <c r="B108" s="26" t="s">
        <v>36</v>
      </c>
      <c r="C108" s="17">
        <v>180</v>
      </c>
      <c r="D108" s="17"/>
    </row>
    <row r="109" spans="1:5" x14ac:dyDescent="0.3">
      <c r="A109" s="14"/>
      <c r="B109" s="26" t="s">
        <v>37</v>
      </c>
      <c r="C109" s="17">
        <f>8.4+8.39+8.39</f>
        <v>25.18</v>
      </c>
      <c r="D109" s="17"/>
    </row>
    <row r="110" spans="1:5" ht="37.5" x14ac:dyDescent="0.3">
      <c r="A110" s="14"/>
      <c r="B110" s="26" t="s">
        <v>38</v>
      </c>
      <c r="C110" s="17">
        <f>562.2+562.2+562.2+562.2+562.2+562.2+562.2+562.2</f>
        <v>4497.5999999999995</v>
      </c>
      <c r="D110" s="17"/>
    </row>
    <row r="111" spans="1:5" x14ac:dyDescent="0.3">
      <c r="A111" s="14"/>
      <c r="B111" s="26" t="s">
        <v>39</v>
      </c>
      <c r="C111" s="17">
        <v>817.62</v>
      </c>
      <c r="D111" s="17"/>
    </row>
    <row r="112" spans="1:5" x14ac:dyDescent="0.3">
      <c r="A112" s="14"/>
      <c r="B112" s="26" t="s">
        <v>40</v>
      </c>
      <c r="C112" s="17">
        <v>139.19999999999999</v>
      </c>
      <c r="D112" s="17"/>
    </row>
    <row r="113" spans="1:4" x14ac:dyDescent="0.3">
      <c r="A113" s="14"/>
      <c r="B113" s="32" t="s">
        <v>41</v>
      </c>
      <c r="C113" s="17">
        <v>7000</v>
      </c>
      <c r="D113" s="17"/>
    </row>
    <row r="114" spans="1:4" x14ac:dyDescent="0.3">
      <c r="A114" s="14"/>
      <c r="B114" s="26" t="s">
        <v>42</v>
      </c>
      <c r="C114" s="17">
        <v>1672.44</v>
      </c>
      <c r="D114" s="17"/>
    </row>
    <row r="115" spans="1:4" x14ac:dyDescent="0.3">
      <c r="A115" s="14"/>
      <c r="B115" s="26" t="s">
        <v>43</v>
      </c>
      <c r="C115" s="17">
        <v>326.69</v>
      </c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outlineLevel="1" x14ac:dyDescent="0.3">
      <c r="B121" s="33"/>
      <c r="D121" s="3" t="b">
        <f>D73=D74</f>
        <v>1</v>
      </c>
    </row>
    <row r="122" spans="1:4" hidden="1" collapsed="1" x14ac:dyDescent="0.3">
      <c r="B122" s="33"/>
    </row>
  </sheetData>
  <sheetProtection sheet="1" objects="1" scenarios="1"/>
  <mergeCells count="31">
    <mergeCell ref="B106:C106"/>
    <mergeCell ref="B100:C100"/>
    <mergeCell ref="B101:C101"/>
    <mergeCell ref="B102:C102"/>
    <mergeCell ref="B103:C103"/>
    <mergeCell ref="B104:C104"/>
    <mergeCell ref="B105:C105"/>
    <mergeCell ref="B85:C85"/>
    <mergeCell ref="B95:C95"/>
    <mergeCell ref="B96:C96"/>
    <mergeCell ref="B97:C97"/>
    <mergeCell ref="B98:C98"/>
    <mergeCell ref="B99:C99"/>
    <mergeCell ref="B49:C49"/>
    <mergeCell ref="B73:C73"/>
    <mergeCell ref="B75:C75"/>
    <mergeCell ref="B76:C76"/>
    <mergeCell ref="B77:C77"/>
    <mergeCell ref="B84:C84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2022-11-02T12:37:39Z</dcterms:created>
  <dcterms:modified xsi:type="dcterms:W3CDTF">2022-11-02T12:37:40Z</dcterms:modified>
</cp:coreProperties>
</file>