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ABDE622F-4601-4320-918B-E7BCE20555F2}" xr6:coauthVersionLast="36" xr6:coauthVersionMax="36" xr10:uidLastSave="{00000000-0000-0000-0000-000000000000}"/>
  <bookViews>
    <workbookView xWindow="0" yWindow="0" windowWidth="28800" windowHeight="12225" xr2:uid="{C4794ABA-9779-4EE2-BFD2-1DF04A62214C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J21" i="3"/>
  <c r="I21" i="3"/>
  <c r="F21" i="3" s="1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J17" i="3"/>
  <c r="I17" i="3"/>
  <c r="F17" i="3" s="1"/>
  <c r="H17" i="3"/>
  <c r="E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J13" i="3"/>
  <c r="I13" i="3"/>
  <c r="F13" i="3" s="1"/>
  <c r="H13" i="3"/>
  <c r="E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K11" i="3"/>
  <c r="I11" i="3"/>
  <c r="F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Y9" i="3"/>
  <c r="V9" i="3"/>
  <c r="S9" i="3"/>
  <c r="P9" i="3"/>
  <c r="M9" i="3"/>
  <c r="I9" i="3"/>
  <c r="H9" i="3"/>
  <c r="J9" i="3" s="1"/>
  <c r="C108" i="2"/>
  <c r="C106" i="2"/>
  <c r="C105" i="2"/>
  <c r="C104" i="2" s="1"/>
  <c r="E104" i="2" s="1"/>
  <c r="C82" i="2"/>
  <c r="E82" i="2" s="1"/>
  <c r="C74" i="2"/>
  <c r="E74" i="2" s="1"/>
  <c r="E70" i="2"/>
  <c r="D69" i="2"/>
  <c r="D119" i="2" s="1"/>
  <c r="C51" i="2"/>
  <c r="E51" i="2" s="1"/>
  <c r="C45" i="2"/>
  <c r="E45" i="2" s="1"/>
  <c r="C38" i="2"/>
  <c r="E38" i="2" s="1"/>
  <c r="C21" i="2"/>
  <c r="C20" i="2"/>
  <c r="C19" i="2"/>
  <c r="E19" i="2" s="1"/>
  <c r="C8" i="2"/>
  <c r="E8" i="2" s="1"/>
  <c r="E4" i="2"/>
  <c r="D4" i="2"/>
  <c r="D65" i="2" s="1"/>
  <c r="J25" i="3" l="1"/>
  <c r="Y26" i="3"/>
  <c r="J15" i="3"/>
  <c r="J19" i="3"/>
  <c r="J23" i="3"/>
  <c r="E9" i="3"/>
  <c r="J10" i="3"/>
  <c r="G17" i="3"/>
  <c r="G13" i="3"/>
  <c r="G19" i="3"/>
  <c r="G21" i="3"/>
  <c r="G23" i="3"/>
  <c r="S26" i="3"/>
  <c r="AE26" i="3"/>
  <c r="P26" i="3"/>
  <c r="AB26" i="3"/>
  <c r="G15" i="3"/>
  <c r="G25" i="3"/>
  <c r="I26" i="3"/>
  <c r="F9" i="3"/>
  <c r="G9" i="3" s="1"/>
  <c r="K26" i="3"/>
  <c r="M11" i="3"/>
  <c r="M26" i="3" s="1"/>
  <c r="H11" i="3"/>
  <c r="F26" i="3"/>
  <c r="V26" i="3"/>
  <c r="AH26" i="3"/>
  <c r="J12" i="3"/>
  <c r="E12" i="3"/>
  <c r="G12" i="3" s="1"/>
  <c r="J14" i="3"/>
  <c r="E14" i="3"/>
  <c r="G14" i="3" s="1"/>
  <c r="J16" i="3"/>
  <c r="E16" i="3"/>
  <c r="G16" i="3" s="1"/>
  <c r="J18" i="3"/>
  <c r="E18" i="3"/>
  <c r="G18" i="3" s="1"/>
  <c r="J20" i="3"/>
  <c r="E20" i="3"/>
  <c r="G20" i="3" s="1"/>
  <c r="J22" i="3"/>
  <c r="E22" i="3"/>
  <c r="G22" i="3" s="1"/>
  <c r="J24" i="3"/>
  <c r="E24" i="3"/>
  <c r="G24" i="3" s="1"/>
  <c r="G10" i="3"/>
  <c r="E5" i="2"/>
  <c r="J11" i="3" l="1"/>
  <c r="J26" i="3" s="1"/>
  <c r="E11" i="3"/>
  <c r="H26" i="3"/>
  <c r="G11" i="3" l="1"/>
  <c r="G26" i="3" s="1"/>
  <c r="E26" i="3"/>
</calcChain>
</file>

<file path=xl/sharedStrings.xml><?xml version="1.0" encoding="utf-8"?>
<sst xmlns="http://schemas.openxmlformats.org/spreadsheetml/2006/main" count="119" uniqueCount="90">
  <si>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</si>
  <si>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</si>
  <si>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</si>
  <si>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</si>
  <si>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</si>
  <si>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</si>
  <si>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</si>
  <si>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</si>
  <si>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</si>
  <si>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</si>
  <si>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 / 03,04,06. 2021</t>
  </si>
  <si>
    <t>буд.мат / 04,06.2021</t>
  </si>
  <si>
    <t xml:space="preserve">Миючі засоби    </t>
  </si>
  <si>
    <t>Меблі</t>
  </si>
  <si>
    <t>стіл письмовий  / 07.2021</t>
  </si>
  <si>
    <t>стіл, пенал офісний, шафа для одягу / 09.2021</t>
  </si>
  <si>
    <t>Бензин</t>
  </si>
  <si>
    <t>Запчастини</t>
  </si>
  <si>
    <t>тен котловий / 06.2021</t>
  </si>
  <si>
    <t>Ін.матеріали</t>
  </si>
  <si>
    <t>світильник світодіодний  / 03. 2021</t>
  </si>
  <si>
    <t>штамп/04.2021</t>
  </si>
  <si>
    <t>печатка / 04.2021</t>
  </si>
  <si>
    <t>ваги / 04.2021</t>
  </si>
  <si>
    <t>посуд / 04.2021</t>
  </si>
  <si>
    <t>сковородка /  04.2021</t>
  </si>
  <si>
    <t>кухонний інвентар / 04.2021</t>
  </si>
  <si>
    <t>праска / 06.2021</t>
  </si>
  <si>
    <t>килимове покриття / 08.2021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</si>
  <si>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</si>
  <si>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</si>
  <si>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</si>
  <si>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</si>
  <si>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</si>
  <si>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</si>
  <si>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асфальтного покриття / 08.2021</t>
  </si>
  <si>
    <t>заміна дверей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</si>
  <si>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</si>
  <si>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</si>
  <si>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</si>
  <si>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</si>
  <si>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</si>
  <si>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</si>
  <si>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</si>
  <si>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</si>
  <si>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</si>
  <si>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</si>
  <si>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</si>
  <si>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</si>
  <si>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02,03.04,05,06,07,08,09.2021</t>
  </si>
  <si>
    <t>дослідження змивів та проб води / 03,06,08. 2021</t>
  </si>
  <si>
    <t>утилізація алюм. ламп / 03.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</si>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</sst>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5" fontId="12" fillId="4" borderId="2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5" fontId="12" fillId="4" borderId="30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6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3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3" xfId="1" applyNumberFormat="1" applyFont="1" applyFill="1" applyBorder="1" applyAlignment="1" applyProtection="1">
      <alignment horizontal="center" vertical="center" wrapTex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5" fontId="12" fillId="4" borderId="35" xfId="1" applyNumberFormat="1" applyFont="1" applyFill="1" applyBorder="1" applyAlignment="1" applyProtection="1">
      <alignment horizontal="center" vertical="center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29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</cellXfs>
  <cellStyles count="2">
    <cellStyle name="Обычный" xfId="0" builtinId="0"/>
    <cellStyle name="Обычный 2" xfId="1" xr:uid="{D152476A-F8EC-4695-B613-867AC65C1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9113-CD85-4985-BD15-BFFBFDA97A2F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42" sqref="C42"/>
    </sheetView>
  </sheetViews>
  <sheetFormatPr defaultRowHeight="15.75" x14ac:dyDescent="0.25"/>
  <cols>
    <col min="1" max="1" width="13" style="85" customWidth="1"/>
    <col min="2" max="2" width="12.28515625" style="86" customWidth="1"/>
    <col min="3" max="3" width="16" style="87" customWidth="1"/>
    <col min="4" max="4" width="38.5703125" style="53" customWidth="1"/>
    <col min="5" max="5" width="25" style="53" customWidth="1"/>
    <col min="6" max="10" width="25" style="87" customWidth="1"/>
    <col min="11" max="11" width="25" style="53" customWidth="1"/>
    <col min="12" max="13" width="25" style="87" customWidth="1"/>
    <col min="14" max="14" width="21.140625" style="53" hidden="1" customWidth="1"/>
    <col min="15" max="16" width="21.140625" style="87" hidden="1" customWidth="1"/>
    <col min="17" max="17" width="21.140625" style="53" hidden="1" customWidth="1"/>
    <col min="18" max="19" width="21.140625" style="87" hidden="1" customWidth="1"/>
    <col min="20" max="20" width="18.85546875" style="53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3" customWidth="1"/>
    <col min="27" max="28" width="18.85546875" style="87" customWidth="1"/>
    <col min="29" max="29" width="18.85546875" style="53" customWidth="1"/>
    <col min="30" max="31" width="18.85546875" style="87" customWidth="1"/>
    <col min="32" max="32" width="18.85546875" style="53" hidden="1" customWidth="1"/>
    <col min="33" max="34" width="18.85546875" style="87" hidden="1" customWidth="1"/>
    <col min="35" max="37" width="18.140625" style="87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90" t="s">
        <v>55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31"/>
      <c r="AD2" s="31"/>
      <c r="AE2" s="31"/>
    </row>
    <row r="3" spans="1:38" s="30" customFormat="1" ht="17.25" customHeight="1" x14ac:dyDescent="0.35">
      <c r="A3" s="25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31"/>
      <c r="AD3" s="31"/>
      <c r="AE3" s="31"/>
    </row>
    <row r="4" spans="1:38" s="30" customFormat="1" ht="21.75" customHeight="1" x14ac:dyDescent="0.35">
      <c r="A4" s="25"/>
      <c r="B4" s="90" t="s">
        <v>56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91" t="s">
        <v>57</v>
      </c>
      <c r="B6" s="93" t="s">
        <v>58</v>
      </c>
      <c r="C6" s="95" t="s">
        <v>59</v>
      </c>
      <c r="D6" s="96"/>
      <c r="E6" s="99" t="s">
        <v>60</v>
      </c>
      <c r="F6" s="100"/>
      <c r="G6" s="101"/>
      <c r="H6" s="102" t="s">
        <v>61</v>
      </c>
      <c r="I6" s="103"/>
      <c r="J6" s="104"/>
      <c r="K6" s="105" t="s">
        <v>62</v>
      </c>
      <c r="L6" s="106"/>
      <c r="M6" s="107"/>
      <c r="N6" s="105" t="s">
        <v>63</v>
      </c>
      <c r="O6" s="106"/>
      <c r="P6" s="107"/>
      <c r="Q6" s="105" t="s">
        <v>64</v>
      </c>
      <c r="R6" s="106"/>
      <c r="S6" s="107"/>
      <c r="T6" s="108" t="s">
        <v>65</v>
      </c>
      <c r="U6" s="109"/>
      <c r="V6" s="104"/>
      <c r="W6" s="109" t="s">
        <v>66</v>
      </c>
      <c r="X6" s="109"/>
      <c r="Y6" s="110"/>
      <c r="Z6" s="108" t="s">
        <v>67</v>
      </c>
      <c r="AA6" s="109"/>
      <c r="AB6" s="104"/>
      <c r="AC6" s="111" t="s">
        <v>68</v>
      </c>
      <c r="AD6" s="112"/>
      <c r="AE6" s="113"/>
      <c r="AF6" s="108" t="s">
        <v>69</v>
      </c>
      <c r="AG6" s="109"/>
      <c r="AH6" s="104"/>
    </row>
    <row r="7" spans="1:38" s="30" customFormat="1" ht="54" customHeight="1" thickBot="1" x14ac:dyDescent="0.3">
      <c r="A7" s="92"/>
      <c r="B7" s="94"/>
      <c r="C7" s="97"/>
      <c r="D7" s="98"/>
      <c r="E7" s="33" t="s">
        <v>70</v>
      </c>
      <c r="F7" s="34" t="s">
        <v>71</v>
      </c>
      <c r="G7" s="35" t="s">
        <v>72</v>
      </c>
      <c r="H7" s="33" t="s">
        <v>70</v>
      </c>
      <c r="I7" s="34" t="s">
        <v>71</v>
      </c>
      <c r="J7" s="35" t="s">
        <v>72</v>
      </c>
      <c r="K7" s="33" t="s">
        <v>70</v>
      </c>
      <c r="L7" s="34" t="s">
        <v>71</v>
      </c>
      <c r="M7" s="35" t="s">
        <v>72</v>
      </c>
      <c r="N7" s="33" t="s">
        <v>70</v>
      </c>
      <c r="O7" s="34" t="s">
        <v>71</v>
      </c>
      <c r="P7" s="35" t="s">
        <v>72</v>
      </c>
      <c r="Q7" s="33" t="s">
        <v>70</v>
      </c>
      <c r="R7" s="34" t="s">
        <v>71</v>
      </c>
      <c r="S7" s="35" t="s">
        <v>72</v>
      </c>
      <c r="T7" s="33" t="s">
        <v>70</v>
      </c>
      <c r="U7" s="34" t="s">
        <v>71</v>
      </c>
      <c r="V7" s="35" t="s">
        <v>72</v>
      </c>
      <c r="W7" s="33" t="s">
        <v>70</v>
      </c>
      <c r="X7" s="34" t="s">
        <v>71</v>
      </c>
      <c r="Y7" s="35" t="s">
        <v>72</v>
      </c>
      <c r="Z7" s="33" t="s">
        <v>70</v>
      </c>
      <c r="AA7" s="34" t="s">
        <v>71</v>
      </c>
      <c r="AB7" s="35" t="s">
        <v>72</v>
      </c>
      <c r="AC7" s="33" t="s">
        <v>70</v>
      </c>
      <c r="AD7" s="34" t="s">
        <v>71</v>
      </c>
      <c r="AE7" s="35" t="s">
        <v>72</v>
      </c>
      <c r="AF7" s="33" t="s">
        <v>70</v>
      </c>
      <c r="AG7" s="34" t="s">
        <v>71</v>
      </c>
      <c r="AH7" s="35" t="s">
        <v>72</v>
      </c>
    </row>
    <row r="8" spans="1:38" s="44" customFormat="1" ht="15" thickBot="1" x14ac:dyDescent="0.25">
      <c r="A8" s="36">
        <v>1</v>
      </c>
      <c r="B8" s="37">
        <v>2</v>
      </c>
      <c r="C8" s="88">
        <v>3</v>
      </c>
      <c r="D8" s="89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114" t="s">
        <v>89</v>
      </c>
      <c r="B9" s="79">
        <v>2111</v>
      </c>
      <c r="C9" s="115" t="s">
        <v>73</v>
      </c>
      <c r="D9" s="116"/>
      <c r="E9" s="45">
        <f>H9+T9+W9+Z9+AC9++AF9</f>
        <v>3524400</v>
      </c>
      <c r="F9" s="46">
        <f>I9+U9+X9+AA9+AD9++AG9</f>
        <v>2615162.9300000006</v>
      </c>
      <c r="G9" s="80">
        <f>E9-F9</f>
        <v>909237.06999999937</v>
      </c>
      <c r="H9" s="47">
        <f>K9+N9+Q9</f>
        <v>3460300</v>
      </c>
      <c r="I9" s="48">
        <f>L9+O9+R9</f>
        <v>2589974.1900000004</v>
      </c>
      <c r="J9" s="49">
        <f>H9-I9</f>
        <v>870325.80999999959</v>
      </c>
      <c r="K9" s="50">
        <v>3460300</v>
      </c>
      <c r="L9" s="51">
        <v>2589974.1900000004</v>
      </c>
      <c r="M9" s="52">
        <f>K9-L9</f>
        <v>870325.80999999959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v>64100</v>
      </c>
      <c r="U9" s="51">
        <v>25188.74</v>
      </c>
      <c r="V9" s="52">
        <f>T9-U9</f>
        <v>38911.259999999995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114"/>
      <c r="B10" s="54">
        <v>2120</v>
      </c>
      <c r="C10" s="117" t="s">
        <v>74</v>
      </c>
      <c r="D10" s="118"/>
      <c r="E10" s="55">
        <f t="shared" ref="E10:F25" si="1">H10+T10+W10+Z10+AC10++AF10</f>
        <v>775550</v>
      </c>
      <c r="F10" s="56">
        <f t="shared" si="1"/>
        <v>594831.50999999989</v>
      </c>
      <c r="G10" s="81">
        <f>E10-F10</f>
        <v>180718.49000000011</v>
      </c>
      <c r="H10" s="57">
        <f>K10+N10+Q10</f>
        <v>761450</v>
      </c>
      <c r="I10" s="58">
        <f>L10+O10+R10</f>
        <v>589289.98999999987</v>
      </c>
      <c r="J10" s="59">
        <f>H10-I10</f>
        <v>172160.01000000013</v>
      </c>
      <c r="K10" s="60">
        <v>761450</v>
      </c>
      <c r="L10" s="61">
        <v>589289.98999999987</v>
      </c>
      <c r="M10" s="62">
        <f>K10-L10</f>
        <v>172160.01000000013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v>14100</v>
      </c>
      <c r="U10" s="61">
        <v>5541.52</v>
      </c>
      <c r="V10" s="62">
        <f>T10-U10</f>
        <v>8558.48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114"/>
      <c r="B11" s="54">
        <v>2210</v>
      </c>
      <c r="C11" s="117" t="s">
        <v>2</v>
      </c>
      <c r="D11" s="118"/>
      <c r="E11" s="55">
        <f t="shared" si="1"/>
        <v>112300</v>
      </c>
      <c r="F11" s="56">
        <f t="shared" si="1"/>
        <v>58005.77</v>
      </c>
      <c r="G11" s="81">
        <f t="shared" ref="G11:G24" si="2">E11-F11</f>
        <v>54294.23</v>
      </c>
      <c r="H11" s="57">
        <f t="shared" ref="H11:I25" si="3">K11+N11+Q11</f>
        <v>74700</v>
      </c>
      <c r="I11" s="58">
        <f t="shared" si="3"/>
        <v>46360.77</v>
      </c>
      <c r="J11" s="59">
        <f t="shared" ref="J11:J24" si="4">H11-I11</f>
        <v>28339.230000000003</v>
      </c>
      <c r="K11" s="60">
        <f>75200-500</f>
        <v>74700</v>
      </c>
      <c r="L11" s="61">
        <v>46360.77</v>
      </c>
      <c r="M11" s="62">
        <f t="shared" ref="M11:M24" si="5">K11-L11</f>
        <v>28339.230000000003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30000</v>
      </c>
      <c r="U11" s="61">
        <v>4065</v>
      </c>
      <c r="V11" s="62">
        <f t="shared" ref="V11:V24" si="8">T11-U11</f>
        <v>25935</v>
      </c>
      <c r="W11" s="60">
        <v>7600</v>
      </c>
      <c r="X11" s="61">
        <v>7580</v>
      </c>
      <c r="Y11" s="62">
        <f t="shared" ref="Y11:Y24" si="9">W11-X11</f>
        <v>20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114"/>
      <c r="B12" s="54">
        <v>2230</v>
      </c>
      <c r="C12" s="117" t="s">
        <v>75</v>
      </c>
      <c r="D12" s="118"/>
      <c r="E12" s="55">
        <f t="shared" si="1"/>
        <v>792600</v>
      </c>
      <c r="F12" s="56">
        <f t="shared" si="1"/>
        <v>381670.31</v>
      </c>
      <c r="G12" s="81">
        <f t="shared" si="2"/>
        <v>410929.69</v>
      </c>
      <c r="H12" s="57">
        <f t="shared" si="3"/>
        <v>257550</v>
      </c>
      <c r="I12" s="58">
        <f t="shared" si="3"/>
        <v>158735.63999999998</v>
      </c>
      <c r="J12" s="59">
        <f t="shared" si="4"/>
        <v>98814.360000000015</v>
      </c>
      <c r="K12" s="60">
        <v>257550</v>
      </c>
      <c r="L12" s="61">
        <v>158735.63999999998</v>
      </c>
      <c r="M12" s="62">
        <f t="shared" si="5"/>
        <v>98814.360000000015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535050</v>
      </c>
      <c r="U12" s="61">
        <v>222934.67</v>
      </c>
      <c r="V12" s="62">
        <f t="shared" si="8"/>
        <v>312115.32999999996</v>
      </c>
      <c r="W12" s="60">
        <v>0</v>
      </c>
      <c r="X12" s="61">
        <v>0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114"/>
      <c r="B13" s="54">
        <v>2240</v>
      </c>
      <c r="C13" s="117" t="s">
        <v>29</v>
      </c>
      <c r="D13" s="118"/>
      <c r="E13" s="55">
        <f t="shared" si="1"/>
        <v>93250</v>
      </c>
      <c r="F13" s="56">
        <f t="shared" si="1"/>
        <v>90534.26</v>
      </c>
      <c r="G13" s="81">
        <f t="shared" si="2"/>
        <v>2715.7400000000052</v>
      </c>
      <c r="H13" s="57">
        <f t="shared" si="3"/>
        <v>93250</v>
      </c>
      <c r="I13" s="58">
        <f t="shared" si="3"/>
        <v>90534.26</v>
      </c>
      <c r="J13" s="59">
        <f t="shared" si="4"/>
        <v>2715.7400000000052</v>
      </c>
      <c r="K13" s="60">
        <v>93250</v>
      </c>
      <c r="L13" s="61">
        <v>90534.26</v>
      </c>
      <c r="M13" s="62">
        <f t="shared" si="5"/>
        <v>2715.7400000000052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114"/>
      <c r="B14" s="54">
        <v>2250</v>
      </c>
      <c r="C14" s="117" t="s">
        <v>76</v>
      </c>
      <c r="D14" s="118"/>
      <c r="E14" s="55">
        <f t="shared" si="1"/>
        <v>6000</v>
      </c>
      <c r="F14" s="56">
        <f t="shared" si="1"/>
        <v>4232.6000000000004</v>
      </c>
      <c r="G14" s="81">
        <f t="shared" si="2"/>
        <v>1767.3999999999996</v>
      </c>
      <c r="H14" s="57">
        <f t="shared" si="3"/>
        <v>6000</v>
      </c>
      <c r="I14" s="58">
        <f t="shared" si="3"/>
        <v>4232.6000000000004</v>
      </c>
      <c r="J14" s="59">
        <f t="shared" si="4"/>
        <v>1767.3999999999996</v>
      </c>
      <c r="K14" s="60">
        <v>6000</v>
      </c>
      <c r="L14" s="61">
        <v>4232.6000000000004</v>
      </c>
      <c r="M14" s="62">
        <f t="shared" si="5"/>
        <v>1767.3999999999996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114"/>
      <c r="B15" s="54">
        <v>2271</v>
      </c>
      <c r="C15" s="117" t="s">
        <v>77</v>
      </c>
      <c r="D15" s="118"/>
      <c r="E15" s="55">
        <f t="shared" si="1"/>
        <v>353050</v>
      </c>
      <c r="F15" s="56">
        <f t="shared" si="1"/>
        <v>168154.54</v>
      </c>
      <c r="G15" s="81">
        <f t="shared" si="2"/>
        <v>184895.46</v>
      </c>
      <c r="H15" s="57">
        <f t="shared" si="3"/>
        <v>353050</v>
      </c>
      <c r="I15" s="58">
        <f t="shared" si="3"/>
        <v>168154.54</v>
      </c>
      <c r="J15" s="59">
        <f t="shared" si="4"/>
        <v>184895.46</v>
      </c>
      <c r="K15" s="60">
        <v>353050</v>
      </c>
      <c r="L15" s="61">
        <v>168154.54</v>
      </c>
      <c r="M15" s="62">
        <f t="shared" si="5"/>
        <v>184895.46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114"/>
      <c r="B16" s="54">
        <v>2272</v>
      </c>
      <c r="C16" s="117" t="s">
        <v>78</v>
      </c>
      <c r="D16" s="118"/>
      <c r="E16" s="55">
        <f t="shared" si="1"/>
        <v>25000</v>
      </c>
      <c r="F16" s="56">
        <f t="shared" si="1"/>
        <v>20984.53</v>
      </c>
      <c r="G16" s="81">
        <f t="shared" si="2"/>
        <v>4015.4700000000012</v>
      </c>
      <c r="H16" s="57">
        <f t="shared" si="3"/>
        <v>25000</v>
      </c>
      <c r="I16" s="58">
        <f t="shared" si="3"/>
        <v>20984.53</v>
      </c>
      <c r="J16" s="59">
        <f t="shared" si="4"/>
        <v>4015.4700000000012</v>
      </c>
      <c r="K16" s="60">
        <v>25000</v>
      </c>
      <c r="L16" s="61">
        <v>20984.53</v>
      </c>
      <c r="M16" s="62">
        <f t="shared" si="5"/>
        <v>4015.4700000000012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114"/>
      <c r="B17" s="54">
        <v>2273</v>
      </c>
      <c r="C17" s="117" t="s">
        <v>79</v>
      </c>
      <c r="D17" s="118"/>
      <c r="E17" s="55">
        <f t="shared" si="1"/>
        <v>118800</v>
      </c>
      <c r="F17" s="56">
        <f t="shared" si="1"/>
        <v>73979.689999999988</v>
      </c>
      <c r="G17" s="81">
        <f t="shared" si="2"/>
        <v>44820.310000000012</v>
      </c>
      <c r="H17" s="57">
        <f t="shared" si="3"/>
        <v>118800</v>
      </c>
      <c r="I17" s="58">
        <f t="shared" si="3"/>
        <v>73979.689999999988</v>
      </c>
      <c r="J17" s="59">
        <f t="shared" si="4"/>
        <v>44820.310000000012</v>
      </c>
      <c r="K17" s="60">
        <v>118800</v>
      </c>
      <c r="L17" s="61">
        <v>73979.689999999988</v>
      </c>
      <c r="M17" s="62">
        <f t="shared" si="5"/>
        <v>44820.310000000012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114"/>
      <c r="B18" s="54">
        <v>2274</v>
      </c>
      <c r="C18" s="117" t="s">
        <v>80</v>
      </c>
      <c r="D18" s="118"/>
      <c r="E18" s="55">
        <f t="shared" si="1"/>
        <v>0</v>
      </c>
      <c r="F18" s="56">
        <f t="shared" si="1"/>
        <v>0</v>
      </c>
      <c r="G18" s="81">
        <f t="shared" si="2"/>
        <v>0</v>
      </c>
      <c r="H18" s="57">
        <f t="shared" si="3"/>
        <v>0</v>
      </c>
      <c r="I18" s="58">
        <f t="shared" si="3"/>
        <v>0</v>
      </c>
      <c r="J18" s="59">
        <f t="shared" si="4"/>
        <v>0</v>
      </c>
      <c r="K18" s="60">
        <v>0</v>
      </c>
      <c r="L18" s="61">
        <v>0</v>
      </c>
      <c r="M18" s="62">
        <f t="shared" si="5"/>
        <v>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114"/>
      <c r="B19" s="54">
        <v>2275</v>
      </c>
      <c r="C19" s="117" t="s">
        <v>81</v>
      </c>
      <c r="D19" s="118"/>
      <c r="E19" s="55">
        <f t="shared" si="1"/>
        <v>3100</v>
      </c>
      <c r="F19" s="56">
        <f t="shared" si="1"/>
        <v>2300.1299999999997</v>
      </c>
      <c r="G19" s="81">
        <f t="shared" si="2"/>
        <v>799.87000000000035</v>
      </c>
      <c r="H19" s="57">
        <f t="shared" si="3"/>
        <v>3100</v>
      </c>
      <c r="I19" s="58">
        <f t="shared" si="3"/>
        <v>2300.1299999999997</v>
      </c>
      <c r="J19" s="59">
        <f t="shared" si="4"/>
        <v>799.87000000000035</v>
      </c>
      <c r="K19" s="60">
        <v>3100</v>
      </c>
      <c r="L19" s="61">
        <v>2300.1299999999997</v>
      </c>
      <c r="M19" s="62">
        <f t="shared" si="5"/>
        <v>799.87000000000035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114"/>
      <c r="B20" s="54">
        <v>2282</v>
      </c>
      <c r="C20" s="120" t="s">
        <v>82</v>
      </c>
      <c r="D20" s="120"/>
      <c r="E20" s="55">
        <f t="shared" si="1"/>
        <v>1000</v>
      </c>
      <c r="F20" s="56">
        <f t="shared" si="1"/>
        <v>930</v>
      </c>
      <c r="G20" s="81">
        <f t="shared" si="2"/>
        <v>70</v>
      </c>
      <c r="H20" s="57">
        <f t="shared" si="3"/>
        <v>1000</v>
      </c>
      <c r="I20" s="58">
        <f t="shared" si="3"/>
        <v>930</v>
      </c>
      <c r="J20" s="59">
        <f t="shared" si="4"/>
        <v>70</v>
      </c>
      <c r="K20" s="60">
        <v>1000</v>
      </c>
      <c r="L20" s="61">
        <v>930</v>
      </c>
      <c r="M20" s="62">
        <f t="shared" si="5"/>
        <v>70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114"/>
      <c r="B21" s="54">
        <v>2730</v>
      </c>
      <c r="C21" s="117" t="s">
        <v>83</v>
      </c>
      <c r="D21" s="118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114"/>
      <c r="B22" s="54">
        <v>2800</v>
      </c>
      <c r="C22" s="117" t="s">
        <v>84</v>
      </c>
      <c r="D22" s="118"/>
      <c r="E22" s="55">
        <f t="shared" si="1"/>
        <v>800</v>
      </c>
      <c r="F22" s="56">
        <f t="shared" si="1"/>
        <v>696.50000000000011</v>
      </c>
      <c r="G22" s="81">
        <f t="shared" si="2"/>
        <v>103.49999999999989</v>
      </c>
      <c r="H22" s="57">
        <f t="shared" si="3"/>
        <v>800</v>
      </c>
      <c r="I22" s="58">
        <f t="shared" si="3"/>
        <v>696.50000000000011</v>
      </c>
      <c r="J22" s="59">
        <f t="shared" si="4"/>
        <v>103.49999999999989</v>
      </c>
      <c r="K22" s="60">
        <v>800</v>
      </c>
      <c r="L22" s="61">
        <v>696.50000000000011</v>
      </c>
      <c r="M22" s="62">
        <f t="shared" si="5"/>
        <v>103.49999999999989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114"/>
      <c r="B23" s="54">
        <v>3110</v>
      </c>
      <c r="C23" s="117" t="s">
        <v>85</v>
      </c>
      <c r="D23" s="118"/>
      <c r="E23" s="55">
        <f t="shared" si="1"/>
        <v>52000</v>
      </c>
      <c r="F23" s="56">
        <f t="shared" si="1"/>
        <v>31999</v>
      </c>
      <c r="G23" s="81">
        <f t="shared" si="2"/>
        <v>20001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0</v>
      </c>
      <c r="X23" s="61">
        <v>0</v>
      </c>
      <c r="Y23" s="62">
        <f t="shared" si="9"/>
        <v>0</v>
      </c>
      <c r="Z23" s="60">
        <v>52000</v>
      </c>
      <c r="AA23" s="61">
        <v>31999</v>
      </c>
      <c r="AB23" s="62">
        <f t="shared" si="0"/>
        <v>20001</v>
      </c>
      <c r="AC23" s="60">
        <v>0</v>
      </c>
      <c r="AD23" s="61">
        <v>0</v>
      </c>
      <c r="AE23" s="62">
        <f t="shared" si="10"/>
        <v>0</v>
      </c>
      <c r="AF23" s="60"/>
      <c r="AG23" s="61"/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114"/>
      <c r="B24" s="63">
        <v>3132</v>
      </c>
      <c r="C24" s="121" t="s">
        <v>86</v>
      </c>
      <c r="D24" s="122"/>
      <c r="E24" s="55">
        <f t="shared" si="1"/>
        <v>49410</v>
      </c>
      <c r="F24" s="56">
        <f t="shared" si="1"/>
        <v>49410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49410</v>
      </c>
      <c r="AD24" s="61">
        <v>49410</v>
      </c>
      <c r="AE24" s="62">
        <f t="shared" si="10"/>
        <v>0</v>
      </c>
      <c r="AF24" s="60"/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114"/>
      <c r="B25" s="63">
        <v>3142</v>
      </c>
      <c r="C25" s="119" t="s">
        <v>87</v>
      </c>
      <c r="D25" s="119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88</v>
      </c>
      <c r="B26" s="72"/>
      <c r="C26" s="72"/>
      <c r="D26" s="72"/>
      <c r="E26" s="83">
        <f t="shared" ref="E26:U26" si="12">SUM(E9:E25)</f>
        <v>5907260</v>
      </c>
      <c r="F26" s="74">
        <f t="shared" si="12"/>
        <v>4092891.77</v>
      </c>
      <c r="G26" s="73">
        <f t="shared" si="12"/>
        <v>1814368.2299999995</v>
      </c>
      <c r="H26" s="76">
        <f t="shared" si="12"/>
        <v>5155000</v>
      </c>
      <c r="I26" s="77">
        <f t="shared" si="12"/>
        <v>3746172.84</v>
      </c>
      <c r="J26" s="73">
        <f t="shared" si="12"/>
        <v>1408827.16</v>
      </c>
      <c r="K26" s="84">
        <f t="shared" si="12"/>
        <v>5155000</v>
      </c>
      <c r="L26" s="74">
        <f t="shared" si="12"/>
        <v>3746172.84</v>
      </c>
      <c r="M26" s="75">
        <f t="shared" si="12"/>
        <v>1408827.16</v>
      </c>
      <c r="N26" s="84">
        <f t="shared" si="12"/>
        <v>0</v>
      </c>
      <c r="O26" s="74">
        <f t="shared" si="12"/>
        <v>0</v>
      </c>
      <c r="P26" s="75">
        <f t="shared" si="12"/>
        <v>0</v>
      </c>
      <c r="Q26" s="84">
        <f t="shared" si="12"/>
        <v>0</v>
      </c>
      <c r="R26" s="74">
        <f t="shared" si="12"/>
        <v>0</v>
      </c>
      <c r="S26" s="75">
        <f t="shared" si="12"/>
        <v>0</v>
      </c>
      <c r="T26" s="76">
        <f t="shared" si="12"/>
        <v>643250</v>
      </c>
      <c r="U26" s="77">
        <f t="shared" si="12"/>
        <v>257729.93000000002</v>
      </c>
      <c r="V26" s="75">
        <f>SUM(V9:V24)</f>
        <v>385520.06999999995</v>
      </c>
      <c r="W26" s="78">
        <f>SUM(W9:W25)</f>
        <v>7600</v>
      </c>
      <c r="X26" s="77">
        <f>SUM(X9:X25)</f>
        <v>7580</v>
      </c>
      <c r="Y26" s="75">
        <f>SUM(Y9:Y24)</f>
        <v>20</v>
      </c>
      <c r="Z26" s="76">
        <f>SUM(Z9:Z25)</f>
        <v>52000</v>
      </c>
      <c r="AA26" s="77">
        <f>SUM(AA9:AA25)</f>
        <v>31999</v>
      </c>
      <c r="AB26" s="75">
        <f>SUM(AB9:AB24)</f>
        <v>20001</v>
      </c>
      <c r="AC26" s="76">
        <f>SUM(AC9:AC25)</f>
        <v>49410</v>
      </c>
      <c r="AD26" s="77">
        <f>SUM(AD9:AD25)</f>
        <v>49410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21:D21"/>
    <mergeCell ref="C22:D22"/>
    <mergeCell ref="C23:D23"/>
    <mergeCell ref="C24:D24"/>
    <mergeCell ref="AC6:AE6"/>
    <mergeCell ref="AF6:AH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4F5C-69E7-4DF5-BEA4-D185453F59C8}">
  <sheetPr codeName="Лист6">
    <pageSetUpPr fitToPage="1"/>
  </sheetPr>
  <dimension ref="A1:O123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4" t="s">
        <v>0</v>
      </c>
      <c r="B1" s="124"/>
      <c r="C1" s="124"/>
      <c r="D1" s="124"/>
    </row>
    <row r="2" spans="1:15" x14ac:dyDescent="0.3">
      <c r="A2" s="124" t="str">
        <f>ЗДО3!B4</f>
        <v>за 9 місяців 2021 р.</v>
      </c>
      <c r="B2" s="124"/>
      <c r="C2" s="124"/>
      <c r="D2" s="124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5" t="s">
        <v>2</v>
      </c>
      <c r="C4" s="125"/>
      <c r="D4" s="4">
        <f>SUM(D6:D50)</f>
        <v>46360.770000000004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ЗДО3!I11</f>
        <v>46360.77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3" t="s">
        <v>3</v>
      </c>
      <c r="C6" s="123"/>
      <c r="D6" s="10">
        <v>1656.64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3" t="s">
        <v>4</v>
      </c>
      <c r="C7" s="123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SUM(C9:C15)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6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7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8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2210.3000000000002</v>
      </c>
      <c r="B16" s="123" t="s">
        <v>7</v>
      </c>
      <c r="C16" s="123"/>
      <c r="D16" s="10">
        <v>2455.92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ht="18.75" hidden="1" customHeight="1" x14ac:dyDescent="0.3">
      <c r="A17" s="9">
        <v>2210.4</v>
      </c>
      <c r="B17" s="123" t="s">
        <v>8</v>
      </c>
      <c r="C17" s="123"/>
      <c r="D17" s="10"/>
      <c r="E17" s="6"/>
      <c r="F17" s="6"/>
      <c r="G17" s="6"/>
      <c r="I17" s="6"/>
      <c r="J17" s="6"/>
      <c r="K17" s="6"/>
      <c r="M17" s="6"/>
      <c r="N17" s="6"/>
      <c r="O17" s="6"/>
    </row>
    <row r="18" spans="1:15" x14ac:dyDescent="0.3">
      <c r="A18" s="9">
        <v>2210.5</v>
      </c>
      <c r="B18" s="123" t="s">
        <v>9</v>
      </c>
      <c r="C18" s="123"/>
      <c r="D18" s="10">
        <v>2216</v>
      </c>
      <c r="E18" s="6"/>
      <c r="F18" s="6"/>
      <c r="G18" s="6"/>
      <c r="I18" s="6"/>
      <c r="J18" s="6"/>
      <c r="K18" s="6"/>
      <c r="M18" s="6"/>
      <c r="N18" s="6"/>
      <c r="O18" s="6"/>
    </row>
    <row r="19" spans="1:15" hidden="1" outlineLevel="1" x14ac:dyDescent="0.3">
      <c r="A19" s="11"/>
      <c r="B19" s="12"/>
      <c r="C19" s="13">
        <f>SUM(C20:C35)</f>
        <v>2216</v>
      </c>
      <c r="D19" s="14"/>
      <c r="E19" s="15">
        <f>D18-C19</f>
        <v>0</v>
      </c>
    </row>
    <row r="20" spans="1:15" collapsed="1" x14ac:dyDescent="0.3">
      <c r="A20" s="9"/>
      <c r="B20" s="16" t="s">
        <v>10</v>
      </c>
      <c r="C20" s="14">
        <f>270+92+410</f>
        <v>772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11</v>
      </c>
      <c r="C21" s="14">
        <f>368+1076</f>
        <v>1444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hidden="1" x14ac:dyDescent="0.3">
      <c r="A22" s="9"/>
      <c r="B22" s="16"/>
      <c r="C22" s="14"/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7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8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</v>
      </c>
      <c r="B36" s="123" t="s">
        <v>12</v>
      </c>
      <c r="C36" s="123"/>
      <c r="D36" s="10">
        <v>10843.4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>
        <v>2210.6999999999998</v>
      </c>
      <c r="B37" s="123" t="s">
        <v>13</v>
      </c>
      <c r="C37" s="123"/>
      <c r="D37" s="10">
        <v>10180</v>
      </c>
      <c r="E37" s="6"/>
      <c r="F37" s="6"/>
      <c r="G37" s="6"/>
      <c r="I37" s="6"/>
      <c r="J37" s="6"/>
      <c r="K37" s="6"/>
      <c r="M37" s="6"/>
      <c r="N37" s="6"/>
      <c r="O37" s="6"/>
    </row>
    <row r="38" spans="1:15" hidden="1" outlineLevel="1" x14ac:dyDescent="0.3">
      <c r="A38" s="11"/>
      <c r="B38" s="12"/>
      <c r="C38" s="13">
        <f>SUM(C39:C42)</f>
        <v>10180</v>
      </c>
      <c r="D38" s="14"/>
      <c r="E38" s="15">
        <f>D37-C38</f>
        <v>0</v>
      </c>
    </row>
    <row r="39" spans="1:15" collapsed="1" x14ac:dyDescent="0.3">
      <c r="A39" s="9"/>
      <c r="B39" s="17" t="s">
        <v>14</v>
      </c>
      <c r="C39" s="14">
        <v>2030</v>
      </c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/>
      <c r="B40" s="19" t="s">
        <v>15</v>
      </c>
      <c r="C40" s="14">
        <v>8150</v>
      </c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8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2210.8000000000002</v>
      </c>
      <c r="B43" s="123" t="s">
        <v>16</v>
      </c>
      <c r="C43" s="123"/>
      <c r="D43" s="10">
        <v>1113.75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x14ac:dyDescent="0.3">
      <c r="A44" s="9">
        <v>2210.9</v>
      </c>
      <c r="B44" s="123" t="s">
        <v>17</v>
      </c>
      <c r="C44" s="123"/>
      <c r="D44" s="10">
        <v>250</v>
      </c>
      <c r="E44" s="6"/>
      <c r="F44" s="6"/>
      <c r="G44" s="6"/>
      <c r="I44" s="6"/>
      <c r="J44" s="6"/>
      <c r="K44" s="6"/>
      <c r="M44" s="6"/>
      <c r="N44" s="6"/>
      <c r="O44" s="6"/>
    </row>
    <row r="45" spans="1:15" hidden="1" outlineLevel="1" x14ac:dyDescent="0.3">
      <c r="A45" s="11"/>
      <c r="B45" s="12"/>
      <c r="C45" s="13">
        <f>SUM(C46:C49)</f>
        <v>250</v>
      </c>
      <c r="D45" s="14"/>
      <c r="E45" s="15">
        <f>D44-C45</f>
        <v>0</v>
      </c>
    </row>
    <row r="46" spans="1:15" collapsed="1" x14ac:dyDescent="0.3">
      <c r="A46" s="9"/>
      <c r="B46" s="17" t="s">
        <v>18</v>
      </c>
      <c r="C46" s="14">
        <v>250</v>
      </c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8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2211.9</v>
      </c>
      <c r="B50" s="123" t="s">
        <v>19</v>
      </c>
      <c r="C50" s="123"/>
      <c r="D50" s="10">
        <v>17076.38</v>
      </c>
      <c r="E50" s="6"/>
      <c r="F50" s="6"/>
      <c r="G50" s="6"/>
      <c r="I50" s="6"/>
      <c r="J50" s="6"/>
      <c r="K50" s="6"/>
      <c r="M50" s="6"/>
      <c r="N50" s="6"/>
      <c r="O50" s="6"/>
    </row>
    <row r="51" spans="1:15" hidden="1" outlineLevel="1" x14ac:dyDescent="0.3">
      <c r="A51" s="11"/>
      <c r="B51" s="12"/>
      <c r="C51" s="13">
        <f>SUM(C52:C65)</f>
        <v>17076.379999999997</v>
      </c>
      <c r="D51" s="14"/>
      <c r="E51" s="15">
        <f>D50-C51</f>
        <v>0</v>
      </c>
    </row>
    <row r="52" spans="1:15" collapsed="1" x14ac:dyDescent="0.3">
      <c r="A52" s="9"/>
      <c r="B52" s="17" t="s">
        <v>20</v>
      </c>
      <c r="C52" s="14">
        <v>1581.98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21</v>
      </c>
      <c r="C53" s="14">
        <v>350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t="19.5" customHeight="1" x14ac:dyDescent="0.3">
      <c r="A54" s="9"/>
      <c r="B54" s="16" t="s">
        <v>22</v>
      </c>
      <c r="C54" s="14">
        <v>530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23</v>
      </c>
      <c r="C55" s="14">
        <v>590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24</v>
      </c>
      <c r="C56" s="14">
        <v>2334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25</v>
      </c>
      <c r="C57" s="14">
        <v>712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26</v>
      </c>
      <c r="C58" s="14">
        <v>879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27</v>
      </c>
      <c r="C59" s="14">
        <v>1145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28</v>
      </c>
      <c r="C60" s="14">
        <v>8954.4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7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6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outlineLevel="1" x14ac:dyDescent="0.3">
      <c r="A65" s="6"/>
      <c r="B65" s="20"/>
      <c r="D65" s="2" t="b">
        <f>D4=D5</f>
        <v>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collapsed="1" x14ac:dyDescent="0.3">
      <c r="A66" s="6"/>
      <c r="B66" s="20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6"/>
      <c r="B67" s="6"/>
      <c r="E67" s="6"/>
      <c r="F67" s="6"/>
      <c r="G67" s="6"/>
      <c r="I67" s="6"/>
      <c r="J67" s="6"/>
      <c r="K67" s="6"/>
      <c r="M67" s="6"/>
      <c r="N67" s="6"/>
      <c r="O67" s="6"/>
    </row>
    <row r="68" spans="1:15" ht="14.25" customHeight="1" x14ac:dyDescent="0.3"/>
    <row r="69" spans="1:15" ht="39.75" customHeight="1" x14ac:dyDescent="0.3">
      <c r="A69" s="3">
        <v>2240</v>
      </c>
      <c r="B69" s="125" t="s">
        <v>29</v>
      </c>
      <c r="C69" s="125"/>
      <c r="D69" s="4">
        <f>SUM(D71:D103)</f>
        <v>90534.260000000009</v>
      </c>
      <c r="E69" s="6"/>
      <c r="F69" s="6"/>
      <c r="G69" s="6"/>
      <c r="I69" s="6"/>
      <c r="J69" s="6"/>
      <c r="K69" s="6"/>
      <c r="M69" s="6"/>
      <c r="N69" s="6"/>
      <c r="O69" s="6"/>
    </row>
    <row r="70" spans="1:15" hidden="1" outlineLevel="1" x14ac:dyDescent="0.3">
      <c r="A70" s="21">
        <v>2240</v>
      </c>
      <c r="B70" s="21"/>
      <c r="C70" s="8"/>
      <c r="D70" s="8">
        <f>ЗДО3!I13</f>
        <v>90534.26</v>
      </c>
      <c r="E70" s="6" t="b">
        <f>D70=D69</f>
        <v>1</v>
      </c>
    </row>
    <row r="71" spans="1:15" collapsed="1" x14ac:dyDescent="0.3">
      <c r="A71" s="11">
        <v>2240.1</v>
      </c>
      <c r="B71" s="123" t="s">
        <v>30</v>
      </c>
      <c r="C71" s="123"/>
      <c r="D71" s="10">
        <v>12743</v>
      </c>
    </row>
    <row r="72" spans="1:15" hidden="1" x14ac:dyDescent="0.3">
      <c r="A72" s="11">
        <v>2240.1999999999998</v>
      </c>
      <c r="B72" s="126" t="s">
        <v>31</v>
      </c>
      <c r="C72" s="127"/>
      <c r="D72" s="10"/>
    </row>
    <row r="73" spans="1:15" hidden="1" x14ac:dyDescent="0.3">
      <c r="A73" s="11">
        <v>2240.3000000000002</v>
      </c>
      <c r="B73" s="126" t="s">
        <v>32</v>
      </c>
      <c r="C73" s="127"/>
      <c r="D73" s="10"/>
    </row>
    <row r="74" spans="1:15" hidden="1" outlineLevel="1" x14ac:dyDescent="0.3">
      <c r="A74" s="11"/>
      <c r="B74" s="12"/>
      <c r="C74" s="13">
        <f>SUM(C75:C79)</f>
        <v>0</v>
      </c>
      <c r="D74" s="14"/>
      <c r="E74" s="15">
        <f>D73-C74</f>
        <v>0</v>
      </c>
    </row>
    <row r="75" spans="1:15" hidden="1" collapsed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1"/>
      <c r="C79" s="14"/>
      <c r="D79" s="14"/>
    </row>
    <row r="80" spans="1:15" hidden="1" x14ac:dyDescent="0.3">
      <c r="A80" s="11">
        <v>2240.4</v>
      </c>
      <c r="B80" s="126" t="s">
        <v>33</v>
      </c>
      <c r="C80" s="127"/>
      <c r="D80" s="10"/>
    </row>
    <row r="81" spans="1:5" x14ac:dyDescent="0.3">
      <c r="A81" s="11">
        <v>2240.5</v>
      </c>
      <c r="B81" s="126" t="s">
        <v>34</v>
      </c>
      <c r="C81" s="127"/>
      <c r="D81" s="10">
        <v>59900</v>
      </c>
    </row>
    <row r="82" spans="1:5" hidden="1" outlineLevel="1" x14ac:dyDescent="0.3">
      <c r="A82" s="11"/>
      <c r="B82" s="12"/>
      <c r="C82" s="13">
        <f>SUM(C83:C91)</f>
        <v>59900</v>
      </c>
      <c r="D82" s="14"/>
      <c r="E82" s="15">
        <f>D81-C82</f>
        <v>0</v>
      </c>
    </row>
    <row r="83" spans="1:5" ht="24.75" hidden="1" customHeight="1" outlineLevel="1" x14ac:dyDescent="0.3">
      <c r="A83" s="11"/>
      <c r="B83" s="17" t="s">
        <v>35</v>
      </c>
      <c r="C83" s="14">
        <v>49900</v>
      </c>
      <c r="D83" s="14"/>
      <c r="E83" s="15"/>
    </row>
    <row r="84" spans="1:5" ht="19.5" customHeight="1" collapsed="1" x14ac:dyDescent="0.3">
      <c r="A84" s="11"/>
      <c r="B84" s="16" t="s">
        <v>36</v>
      </c>
      <c r="C84" s="14">
        <v>10000</v>
      </c>
      <c r="D84" s="14"/>
    </row>
    <row r="85" spans="1:5" ht="17.25" hidden="1" customHeight="1" x14ac:dyDescent="0.3">
      <c r="A85" s="11"/>
      <c r="B85" s="16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6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6" t="s">
        <v>37</v>
      </c>
      <c r="C92" s="127"/>
      <c r="D92" s="10"/>
    </row>
    <row r="93" spans="1:5" x14ac:dyDescent="0.3">
      <c r="A93" s="11">
        <v>2240.6999999999998</v>
      </c>
      <c r="B93" s="126" t="s">
        <v>38</v>
      </c>
      <c r="C93" s="127"/>
      <c r="D93" s="10">
        <v>437.78</v>
      </c>
    </row>
    <row r="94" spans="1:5" x14ac:dyDescent="0.3">
      <c r="A94" s="11">
        <v>2240.8000000000002</v>
      </c>
      <c r="B94" s="126" t="s">
        <v>39</v>
      </c>
      <c r="C94" s="127"/>
      <c r="D94" s="10">
        <v>626.1</v>
      </c>
    </row>
    <row r="95" spans="1:5" x14ac:dyDescent="0.3">
      <c r="A95" s="11">
        <v>2240.9</v>
      </c>
      <c r="B95" s="126" t="s">
        <v>40</v>
      </c>
      <c r="C95" s="127"/>
      <c r="D95" s="10">
        <v>505</v>
      </c>
    </row>
    <row r="96" spans="1:5" ht="16.5" hidden="1" customHeight="1" x14ac:dyDescent="0.3">
      <c r="A96" s="11">
        <v>2241.1</v>
      </c>
      <c r="B96" s="126" t="s">
        <v>41</v>
      </c>
      <c r="C96" s="127"/>
      <c r="D96" s="10"/>
    </row>
    <row r="97" spans="1:5" ht="16.5" hidden="1" customHeight="1" x14ac:dyDescent="0.3">
      <c r="A97" s="11">
        <v>2241.1999999999998</v>
      </c>
      <c r="B97" s="126" t="s">
        <v>42</v>
      </c>
      <c r="C97" s="127"/>
      <c r="D97" s="10"/>
    </row>
    <row r="98" spans="1:5" x14ac:dyDescent="0.3">
      <c r="A98" s="11">
        <v>2241.3000000000002</v>
      </c>
      <c r="B98" s="126" t="s">
        <v>43</v>
      </c>
      <c r="C98" s="127"/>
      <c r="D98" s="10">
        <v>2644.28</v>
      </c>
    </row>
    <row r="99" spans="1:5" ht="18.75" hidden="1" customHeight="1" x14ac:dyDescent="0.3">
      <c r="A99" s="11">
        <v>2241.4</v>
      </c>
      <c r="B99" s="126" t="s">
        <v>44</v>
      </c>
      <c r="C99" s="127"/>
      <c r="D99" s="10"/>
    </row>
    <row r="100" spans="1:5" hidden="1" x14ac:dyDescent="0.3">
      <c r="A100" s="11">
        <v>2241.5</v>
      </c>
      <c r="B100" s="126" t="s">
        <v>45</v>
      </c>
      <c r="C100" s="127"/>
      <c r="D100" s="10"/>
    </row>
    <row r="101" spans="1:5" ht="38.25" hidden="1" customHeight="1" x14ac:dyDescent="0.3">
      <c r="A101" s="11">
        <v>2241.6</v>
      </c>
      <c r="B101" s="128" t="s">
        <v>46</v>
      </c>
      <c r="C101" s="127"/>
      <c r="D101" s="10"/>
    </row>
    <row r="102" spans="1:5" x14ac:dyDescent="0.3">
      <c r="A102" s="11">
        <v>2241.6999999999998</v>
      </c>
      <c r="B102" s="126" t="s">
        <v>47</v>
      </c>
      <c r="C102" s="127"/>
      <c r="D102" s="10">
        <v>4777.4399999999996</v>
      </c>
    </row>
    <row r="103" spans="1:5" x14ac:dyDescent="0.3">
      <c r="A103" s="11">
        <v>2241.9</v>
      </c>
      <c r="B103" s="126" t="s">
        <v>48</v>
      </c>
      <c r="C103" s="127"/>
      <c r="D103" s="10">
        <v>8900.66</v>
      </c>
    </row>
    <row r="104" spans="1:5" hidden="1" outlineLevel="1" x14ac:dyDescent="0.3">
      <c r="A104" s="11"/>
      <c r="B104" s="12"/>
      <c r="C104" s="13">
        <f>SUM(C105:C120)</f>
        <v>8900.66</v>
      </c>
      <c r="D104" s="22"/>
      <c r="E104" s="15">
        <f>D103-C104</f>
        <v>0</v>
      </c>
    </row>
    <row r="105" spans="1:5" ht="37.5" collapsed="1" x14ac:dyDescent="0.3">
      <c r="A105" s="11"/>
      <c r="B105" s="23" t="s">
        <v>49</v>
      </c>
      <c r="C105" s="14">
        <f>236.36+236.37+236.36+236.37+236.37+236.37+236.36+236.37</f>
        <v>1890.9299999999998</v>
      </c>
      <c r="D105" s="14"/>
    </row>
    <row r="106" spans="1:5" x14ac:dyDescent="0.3">
      <c r="A106" s="11"/>
      <c r="B106" s="23" t="s">
        <v>50</v>
      </c>
      <c r="C106" s="14">
        <f>539.45+599.97+543.49</f>
        <v>1682.91</v>
      </c>
      <c r="D106" s="14"/>
    </row>
    <row r="107" spans="1:5" x14ac:dyDescent="0.3">
      <c r="A107" s="11"/>
      <c r="B107" s="23" t="s">
        <v>51</v>
      </c>
      <c r="C107" s="14">
        <v>360</v>
      </c>
      <c r="D107" s="14"/>
    </row>
    <row r="108" spans="1:5" x14ac:dyDescent="0.3">
      <c r="A108" s="11"/>
      <c r="B108" s="23" t="s">
        <v>52</v>
      </c>
      <c r="C108" s="14">
        <f>150+150</f>
        <v>300</v>
      </c>
      <c r="D108" s="14"/>
    </row>
    <row r="109" spans="1:5" x14ac:dyDescent="0.3">
      <c r="A109" s="11"/>
      <c r="B109" s="23" t="s">
        <v>53</v>
      </c>
      <c r="C109" s="14">
        <v>2079.62</v>
      </c>
      <c r="D109" s="14"/>
    </row>
    <row r="110" spans="1:5" x14ac:dyDescent="0.3">
      <c r="A110" s="11"/>
      <c r="B110" s="23" t="s">
        <v>54</v>
      </c>
      <c r="C110" s="14">
        <v>2587.1999999999998</v>
      </c>
      <c r="D110" s="14"/>
    </row>
    <row r="111" spans="1:5" hidden="1" x14ac:dyDescent="0.3">
      <c r="A111" s="11"/>
      <c r="B111" s="23"/>
      <c r="C111" s="14"/>
      <c r="D111" s="14"/>
    </row>
    <row r="112" spans="1:5" hidden="1" x14ac:dyDescent="0.3">
      <c r="A112" s="11"/>
      <c r="B112" s="23"/>
      <c r="C112" s="14"/>
      <c r="D112" s="14"/>
    </row>
    <row r="113" spans="1:4" hidden="1" x14ac:dyDescent="0.3">
      <c r="A113" s="11"/>
      <c r="B113" s="17"/>
      <c r="C113" s="14"/>
      <c r="D113" s="14"/>
    </row>
    <row r="114" spans="1:4" hidden="1" x14ac:dyDescent="0.3">
      <c r="A114" s="11"/>
      <c r="B114" s="16"/>
      <c r="C114" s="14"/>
      <c r="D114" s="14"/>
    </row>
    <row r="115" spans="1:4" hidden="1" x14ac:dyDescent="0.3">
      <c r="A115" s="11"/>
      <c r="B115" s="16"/>
      <c r="C115" s="14"/>
      <c r="D115" s="14"/>
    </row>
    <row r="116" spans="1:4" hidden="1" x14ac:dyDescent="0.3">
      <c r="A116" s="11"/>
      <c r="B116" s="16"/>
      <c r="C116" s="14"/>
      <c r="D116" s="14"/>
    </row>
    <row r="117" spans="1:4" hidden="1" x14ac:dyDescent="0.3">
      <c r="A117" s="11"/>
      <c r="B117" s="16"/>
      <c r="C117" s="14"/>
      <c r="D117" s="14"/>
    </row>
    <row r="118" spans="1:4" hidden="1" x14ac:dyDescent="0.3">
      <c r="A118" s="11"/>
      <c r="B118" s="23"/>
      <c r="C118" s="9"/>
      <c r="D118" s="11"/>
    </row>
    <row r="119" spans="1:4" hidden="1" outlineLevel="1" x14ac:dyDescent="0.3">
      <c r="B119" s="24"/>
      <c r="D119" s="2" t="b">
        <f>D69=D70</f>
        <v>1</v>
      </c>
    </row>
    <row r="120" spans="1:4" collapsed="1" x14ac:dyDescent="0.3">
      <c r="B120" s="24"/>
    </row>
    <row r="123" spans="1:4" hidden="1" x14ac:dyDescent="0.3"/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96:C96"/>
    <mergeCell ref="B50:C50"/>
    <mergeCell ref="B69:C69"/>
    <mergeCell ref="B71:C71"/>
    <mergeCell ref="B72:C72"/>
    <mergeCell ref="B73:C73"/>
    <mergeCell ref="B80:C80"/>
    <mergeCell ref="B81:C81"/>
    <mergeCell ref="B92:C92"/>
    <mergeCell ref="B93:C93"/>
    <mergeCell ref="B94:C94"/>
    <mergeCell ref="B95:C95"/>
    <mergeCell ref="B44:C44"/>
    <mergeCell ref="A1:D1"/>
    <mergeCell ref="A2:D2"/>
    <mergeCell ref="B4:C4"/>
    <mergeCell ref="B6:C6"/>
    <mergeCell ref="B7:C7"/>
    <mergeCell ref="B16:C16"/>
    <mergeCell ref="B17:C17"/>
    <mergeCell ref="B18:C18"/>
    <mergeCell ref="B36:C36"/>
    <mergeCell ref="B37:C37"/>
    <mergeCell ref="B43:C43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2021-12-01T09:17:49Z</dcterms:created>
  <dcterms:modified xsi:type="dcterms:W3CDTF">2021-12-01T09:29:03Z</dcterms:modified>
</cp:coreProperties>
</file>