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A1643FC1-49AD-4149-BD82-F0BE2D63B7B3}" xr6:coauthVersionLast="36" xr6:coauthVersionMax="36" xr10:uidLastSave="{00000000-0000-0000-0000-000000000000}"/>
  <bookViews>
    <workbookView xWindow="0" yWindow="0" windowWidth="28800" windowHeight="12225" xr2:uid="{7EBCADB3-3BC5-4F6D-9B6D-EEA7D7C6CF93}"/>
  </bookViews>
  <sheets>
    <sheet name="ЗДО4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L26" i="3"/>
  <c r="K26" i="3"/>
  <c r="AK25" i="3"/>
  <c r="AH25" i="3"/>
  <c r="AE25" i="3"/>
  <c r="AB25" i="3"/>
  <c r="Y25" i="3"/>
  <c r="V25" i="3"/>
  <c r="S25" i="3"/>
  <c r="P25" i="3"/>
  <c r="M25" i="3"/>
  <c r="I25" i="3"/>
  <c r="H25" i="3"/>
  <c r="E25" i="3" s="1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K14" i="3"/>
  <c r="AH14" i="3"/>
  <c r="AE14" i="3"/>
  <c r="AB14" i="3"/>
  <c r="Y14" i="3"/>
  <c r="V14" i="3"/>
  <c r="S14" i="3"/>
  <c r="P14" i="3"/>
  <c r="M14" i="3"/>
  <c r="I14" i="3"/>
  <c r="H14" i="3"/>
  <c r="E14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K11" i="3"/>
  <c r="AH11" i="3"/>
  <c r="AE11" i="3"/>
  <c r="AB11" i="3"/>
  <c r="Y11" i="3"/>
  <c r="V11" i="3"/>
  <c r="S11" i="3"/>
  <c r="P11" i="3"/>
  <c r="M11" i="3"/>
  <c r="I11" i="3"/>
  <c r="F11" i="3" s="1"/>
  <c r="H11" i="3"/>
  <c r="AK10" i="3"/>
  <c r="AH10" i="3"/>
  <c r="AE10" i="3"/>
  <c r="AB10" i="3"/>
  <c r="Y10" i="3"/>
  <c r="V10" i="3"/>
  <c r="S10" i="3"/>
  <c r="N10" i="3"/>
  <c r="P10" i="3" s="1"/>
  <c r="M10" i="3"/>
  <c r="I10" i="3"/>
  <c r="F10" i="3" s="1"/>
  <c r="H10" i="3"/>
  <c r="AK9" i="3"/>
  <c r="AH9" i="3"/>
  <c r="AE9" i="3"/>
  <c r="AB9" i="3"/>
  <c r="Y9" i="3"/>
  <c r="V9" i="3"/>
  <c r="S9" i="3"/>
  <c r="N9" i="3"/>
  <c r="N26" i="3" s="1"/>
  <c r="M9" i="3"/>
  <c r="I9" i="3"/>
  <c r="C109" i="2"/>
  <c r="C108" i="2"/>
  <c r="C107" i="2"/>
  <c r="C106" i="2" s="1"/>
  <c r="E106" i="2" s="1"/>
  <c r="C85" i="2"/>
  <c r="E85" i="2" s="1"/>
  <c r="C77" i="2"/>
  <c r="E77" i="2" s="1"/>
  <c r="E73" i="2"/>
  <c r="D72" i="2"/>
  <c r="D122" i="2" s="1"/>
  <c r="C56" i="2"/>
  <c r="E51" i="2"/>
  <c r="C51" i="2"/>
  <c r="E45" i="2"/>
  <c r="C45" i="2"/>
  <c r="E38" i="2"/>
  <c r="C38" i="2"/>
  <c r="C20" i="2"/>
  <c r="C18" i="2"/>
  <c r="E18" i="2" s="1"/>
  <c r="C8" i="2"/>
  <c r="E8" i="2" s="1"/>
  <c r="E4" i="2"/>
  <c r="D4" i="2"/>
  <c r="D68" i="2" s="1"/>
  <c r="J25" i="3" l="1"/>
  <c r="I26" i="3"/>
  <c r="V26" i="3"/>
  <c r="AH26" i="3"/>
  <c r="J14" i="3"/>
  <c r="G20" i="3"/>
  <c r="E21" i="3"/>
  <c r="G21" i="3" s="1"/>
  <c r="H9" i="3"/>
  <c r="H26" i="3" s="1"/>
  <c r="M26" i="3"/>
  <c r="Y26" i="3"/>
  <c r="AK26" i="3"/>
  <c r="J16" i="3"/>
  <c r="J17" i="3"/>
  <c r="J18" i="3"/>
  <c r="J19" i="3"/>
  <c r="J20" i="3"/>
  <c r="E24" i="3"/>
  <c r="G18" i="3"/>
  <c r="F9" i="3"/>
  <c r="AB26" i="3"/>
  <c r="E13" i="3"/>
  <c r="G13" i="3" s="1"/>
  <c r="E22" i="3"/>
  <c r="G22" i="3" s="1"/>
  <c r="F25" i="3"/>
  <c r="J9" i="3"/>
  <c r="J26" i="3" s="1"/>
  <c r="J10" i="3"/>
  <c r="J11" i="3"/>
  <c r="J12" i="3"/>
  <c r="S26" i="3"/>
  <c r="AE26" i="3"/>
  <c r="E16" i="3"/>
  <c r="G16" i="3" s="1"/>
  <c r="E17" i="3"/>
  <c r="G17" i="3" s="1"/>
  <c r="F14" i="3"/>
  <c r="F26" i="3" s="1"/>
  <c r="G25" i="3"/>
  <c r="G24" i="3"/>
  <c r="G12" i="3"/>
  <c r="P9" i="3"/>
  <c r="P26" i="3" s="1"/>
  <c r="E10" i="3"/>
  <c r="G10" i="3" s="1"/>
  <c r="E11" i="3"/>
  <c r="G11" i="3" s="1"/>
  <c r="E15" i="3"/>
  <c r="G15" i="3" s="1"/>
  <c r="E19" i="3"/>
  <c r="G19" i="3" s="1"/>
  <c r="E23" i="3"/>
  <c r="G23" i="3" s="1"/>
  <c r="E5" i="2"/>
  <c r="E9" i="3" l="1"/>
  <c r="G9" i="3" s="1"/>
  <c r="G26" i="3" s="1"/>
  <c r="G14" i="3"/>
  <c r="E26" i="3" l="1"/>
</calcChain>
</file>

<file path=xl/sharedStrings.xml><?xml version="1.0" encoding="utf-8"?>
<sst xmlns="http://schemas.openxmlformats.org/spreadsheetml/2006/main" count="139" uniqueCount="107">
  <si>
    <t>Касові видатки ЗДО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</si>
  <si>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</si>
  <si>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</si>
  <si>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</si>
  <si>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</si>
  <si>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</si>
  <si>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</si>
  <si>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</si>
  <si>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 xml:space="preserve">Медикаменти </t>
  </si>
  <si>
    <t>Господарчі товари</t>
  </si>
  <si>
    <t>дезінфікуючі  / 06.2021</t>
  </si>
  <si>
    <t>господарчі товари  / 06.2021</t>
  </si>
  <si>
    <t>сантехніка  / 06.2021</t>
  </si>
  <si>
    <t>двері  / 06.2021</t>
  </si>
  <si>
    <t>електро товари  / 06.2021</t>
  </si>
  <si>
    <t>буд. матеріали / 07.2021</t>
  </si>
  <si>
    <t>фарба / 09.2021</t>
  </si>
  <si>
    <t xml:space="preserve">Миючі засоби   </t>
  </si>
  <si>
    <t>Меблі</t>
  </si>
  <si>
    <t>вішак секція для дит. одягу / 09.2021</t>
  </si>
  <si>
    <t>Бензин</t>
  </si>
  <si>
    <t>Запчастини</t>
  </si>
  <si>
    <t>накопичувач SSD / 05.2021</t>
  </si>
  <si>
    <t>тен 3 шт. теплорегулятор до бойлера / 06.2021</t>
  </si>
  <si>
    <t>Ін.матеріали</t>
  </si>
  <si>
    <t>відпарювач вертика. / 03. 2021</t>
  </si>
  <si>
    <t>праска / 03. 2021</t>
  </si>
  <si>
    <t>штамп/04.2021</t>
  </si>
  <si>
    <t>печатка / 04.2021</t>
  </si>
  <si>
    <t>постіль (підодіяльники простин, наволочки)  04,06.2021</t>
  </si>
  <si>
    <t>вішк, секція 98 шт / 04.202</t>
  </si>
  <si>
    <t>відра 10 шт / 06.2021</t>
  </si>
  <si>
    <t>драбина  / 06.2021</t>
  </si>
  <si>
    <t>каструлі / 06.2021</t>
  </si>
  <si>
    <t>посуд / 06.2021</t>
  </si>
  <si>
    <t>чайник / 06.2021</t>
  </si>
  <si>
    <t>кухонний інвентар / 06.2021</t>
  </si>
  <si>
    <t>коврова доріжка / 07.2021</t>
  </si>
  <si>
    <t>пилосос 3 шт. / 07.2021</t>
  </si>
  <si>
    <t>мишка опт. / 09.2021</t>
  </si>
  <si>
    <t>розвиваючі ігри (залишок особливі потреби)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</si>
  <si>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</si>
  <si>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</si>
  <si>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</si>
  <si>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</si>
  <si>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</si>
  <si>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</si>
  <si>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 xml:space="preserve"> поточний ремонт сиситемного блоку / 05. 2021</t>
  </si>
  <si>
    <t>заміна вентеля / 06.2021</t>
  </si>
  <si>
    <t xml:space="preserve"> поточний ремонт водопровідної мережі / 08. 2021</t>
  </si>
  <si>
    <t xml:space="preserve"> поточний ремонт туалетних кімнат / 12.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</si>
  <si>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</si>
  <si>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</si>
  <si>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</si>
  <si>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</si>
  <si>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</si>
  <si>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</si>
  <si>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</si>
  <si>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</si>
  <si>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Санстанція  СЕС</t>
  </si>
  <si>
    <t>Внутрішньо-будинкове обслуговування
КП Нововолинськтеплокомуненерго</t>
  </si>
  <si>
    <t xml:space="preserve">Прочистка труб каналізації </t>
  </si>
  <si>
    <t>Інші послуги</t>
  </si>
  <si>
    <t>моніторинг та захист від шкідників / 02,03,04,05,06,07,08,09,10,11,12. 2021</t>
  </si>
  <si>
    <t>дослідження змивів та проб води / 03,06,08,12. 2021</t>
  </si>
  <si>
    <t>тех. підтримка веб ресурсів / 04,07,10,12. 2021</t>
  </si>
  <si>
    <t>промивка труб вн, буд. системи. / 07.2021</t>
  </si>
  <si>
    <t>тех. інв. та вигот. тех. паспортів прим. буд / 08.2021</t>
  </si>
  <si>
    <t>повірка діелектр. рукавиць / 08.2021</t>
  </si>
  <si>
    <t>дослідження рівня освітл. мікроклімату / 09.2021</t>
  </si>
  <si>
    <t>дослідження змивів та нітрат в овочах / 12. 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</si>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</sst>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2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7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right" vertical="center" wrapText="1" indent="1"/>
    </xf>
    <xf numFmtId="164" fontId="12" fillId="4" borderId="28" xfId="1" applyNumberFormat="1" applyFont="1" applyFill="1" applyBorder="1" applyAlignment="1" applyProtection="1">
      <alignment horizontal="center" vertical="center" wrapTex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5" fontId="12" fillId="4" borderId="31" xfId="1" applyNumberFormat="1" applyFont="1" applyFill="1" applyBorder="1" applyAlignment="1" applyProtection="1">
      <alignment horizontal="center" vertical="center" wrapText="1"/>
    </xf>
    <xf numFmtId="164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7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4" xfId="1" applyNumberFormat="1" applyFont="1" applyFill="1" applyBorder="1" applyAlignment="1" applyProtection="1">
      <alignment horizontal="right" vertical="center" wrapText="1" indent="1"/>
    </xf>
    <xf numFmtId="164" fontId="12" fillId="4" borderId="35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6" fillId="0" borderId="0" xfId="1" applyFont="1" applyProtection="1">
      <protection locked="0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0" fontId="12" fillId="0" borderId="30" xfId="1" applyFont="1" applyBorder="1" applyAlignment="1">
      <alignment horizontal="left" vertical="top" wrapText="1" indent="1"/>
    </xf>
    <xf numFmtId="0" fontId="6" fillId="0" borderId="23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34E93EA5-9BDF-4DCD-9401-759541FB5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5C4E-878C-452A-BE3A-A74B9BC7275D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L39" sqref="AL39"/>
    </sheetView>
  </sheetViews>
  <sheetFormatPr defaultRowHeight="15.75" x14ac:dyDescent="0.25"/>
  <cols>
    <col min="1" max="1" width="13" style="88" customWidth="1"/>
    <col min="2" max="2" width="12.28515625" style="86" customWidth="1"/>
    <col min="3" max="3" width="16" style="87" customWidth="1"/>
    <col min="4" max="4" width="39" style="54" customWidth="1"/>
    <col min="5" max="5" width="25" style="54" customWidth="1"/>
    <col min="6" max="7" width="25" style="87" customWidth="1"/>
    <col min="8" max="8" width="23.42578125" style="87" customWidth="1"/>
    <col min="9" max="10" width="25" style="87" customWidth="1"/>
    <col min="11" max="11" width="25" style="54" customWidth="1"/>
    <col min="12" max="13" width="25" style="87" customWidth="1"/>
    <col min="14" max="14" width="21.140625" style="54" customWidth="1"/>
    <col min="15" max="16" width="21.140625" style="87" customWidth="1"/>
    <col min="17" max="17" width="21.140625" style="54" hidden="1" customWidth="1"/>
    <col min="18" max="19" width="21.140625" style="87" hidden="1" customWidth="1"/>
    <col min="20" max="20" width="18.85546875" style="54" customWidth="1"/>
    <col min="21" max="22" width="18.85546875" style="87" customWidth="1"/>
    <col min="23" max="24" width="19.140625" style="87" customWidth="1"/>
    <col min="25" max="25" width="19.28515625" style="87" customWidth="1"/>
    <col min="26" max="26" width="18.85546875" style="54" customWidth="1"/>
    <col min="27" max="28" width="18.85546875" style="87" customWidth="1"/>
    <col min="29" max="29" width="18.85546875" style="54" hidden="1" customWidth="1"/>
    <col min="30" max="31" width="18.85546875" style="87" hidden="1" customWidth="1"/>
    <col min="32" max="32" width="18.85546875" style="54" hidden="1" customWidth="1"/>
    <col min="33" max="34" width="18.85546875" style="87" hidden="1" customWidth="1"/>
    <col min="35" max="35" width="18.85546875" style="54" hidden="1" customWidth="1"/>
    <col min="36" max="37" width="18.85546875" style="87" hidden="1" customWidth="1"/>
    <col min="38" max="40" width="18.140625" style="87" customWidth="1"/>
    <col min="41" max="42" width="14.28515625" style="54" customWidth="1"/>
    <col min="43" max="16384" width="9.140625" style="54"/>
  </cols>
  <sheetData>
    <row r="1" spans="1:41" s="30" customFormat="1" ht="4.5" customHeight="1" x14ac:dyDescent="0.3">
      <c r="A1" s="25"/>
      <c r="B1" s="26"/>
      <c r="C1" s="27"/>
      <c r="D1" s="27"/>
      <c r="E1" s="27"/>
      <c r="F1" s="27"/>
      <c r="G1" s="28"/>
      <c r="H1" s="27"/>
      <c r="I1" s="29"/>
      <c r="J1" s="29"/>
      <c r="L1" s="27"/>
      <c r="M1" s="28"/>
      <c r="O1" s="27"/>
      <c r="P1" s="28"/>
      <c r="R1" s="27"/>
      <c r="S1" s="28"/>
      <c r="U1" s="27"/>
      <c r="V1" s="27"/>
      <c r="W1" s="27"/>
      <c r="X1" s="29"/>
      <c r="Y1" s="29"/>
      <c r="AA1" s="27"/>
      <c r="AB1" s="27"/>
      <c r="AD1" s="27"/>
      <c r="AE1" s="27"/>
      <c r="AG1" s="27"/>
      <c r="AH1" s="27"/>
      <c r="AJ1" s="27"/>
      <c r="AK1" s="27"/>
      <c r="AL1" s="27"/>
      <c r="AM1" s="27"/>
      <c r="AN1" s="29"/>
    </row>
    <row r="2" spans="1:41" s="30" customFormat="1" ht="6.75" customHeight="1" x14ac:dyDescent="0.35">
      <c r="A2" s="25"/>
      <c r="B2" s="107" t="s">
        <v>71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1"/>
      <c r="AD2" s="31"/>
      <c r="AE2" s="31"/>
      <c r="AF2" s="31"/>
      <c r="AG2" s="31"/>
      <c r="AH2" s="31"/>
    </row>
    <row r="3" spans="1:41" s="30" customFormat="1" ht="17.25" customHeight="1" x14ac:dyDescent="0.35">
      <c r="A3" s="25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31"/>
      <c r="AD3" s="31"/>
      <c r="AE3" s="31"/>
      <c r="AF3" s="31"/>
      <c r="AG3" s="31"/>
      <c r="AH3" s="31"/>
    </row>
    <row r="4" spans="1:41" s="30" customFormat="1" ht="21.75" customHeight="1" x14ac:dyDescent="0.35">
      <c r="A4" s="25"/>
      <c r="B4" s="107" t="s">
        <v>72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31"/>
      <c r="AD4" s="31"/>
      <c r="AE4" s="31"/>
      <c r="AF4" s="31"/>
      <c r="AG4" s="31"/>
      <c r="AH4" s="31"/>
    </row>
    <row r="5" spans="1:41" s="30" customFormat="1" ht="7.5" customHeight="1" thickBot="1" x14ac:dyDescent="0.3">
      <c r="A5" s="25"/>
      <c r="B5" s="32"/>
      <c r="C5" s="32"/>
      <c r="D5" s="32"/>
      <c r="E5" s="32"/>
      <c r="F5" s="32"/>
      <c r="G5" s="32"/>
      <c r="H5" s="32"/>
      <c r="I5" s="32"/>
      <c r="J5" s="32"/>
      <c r="K5" s="32"/>
      <c r="M5" s="32"/>
      <c r="N5" s="32"/>
      <c r="P5" s="32"/>
      <c r="Q5" s="32"/>
      <c r="S5" s="32"/>
      <c r="T5" s="32"/>
      <c r="W5" s="32"/>
      <c r="X5" s="32"/>
      <c r="Y5" s="32"/>
      <c r="Z5" s="32"/>
      <c r="AC5" s="32"/>
      <c r="AF5" s="32"/>
      <c r="AI5" s="32"/>
      <c r="AM5" s="32"/>
      <c r="AN5" s="32"/>
      <c r="AO5" s="32"/>
    </row>
    <row r="6" spans="1:41" s="30" customFormat="1" ht="48.75" customHeight="1" thickBot="1" x14ac:dyDescent="0.3">
      <c r="A6" s="108" t="s">
        <v>73</v>
      </c>
      <c r="B6" s="110" t="s">
        <v>74</v>
      </c>
      <c r="C6" s="112" t="s">
        <v>75</v>
      </c>
      <c r="D6" s="113"/>
      <c r="E6" s="116" t="s">
        <v>76</v>
      </c>
      <c r="F6" s="117"/>
      <c r="G6" s="118"/>
      <c r="H6" s="119" t="s">
        <v>77</v>
      </c>
      <c r="I6" s="120"/>
      <c r="J6" s="102"/>
      <c r="K6" s="121" t="s">
        <v>78</v>
      </c>
      <c r="L6" s="122"/>
      <c r="M6" s="123"/>
      <c r="N6" s="121" t="s">
        <v>79</v>
      </c>
      <c r="O6" s="122"/>
      <c r="P6" s="123"/>
      <c r="Q6" s="121" t="s">
        <v>80</v>
      </c>
      <c r="R6" s="122"/>
      <c r="S6" s="123"/>
      <c r="T6" s="100" t="s">
        <v>81</v>
      </c>
      <c r="U6" s="101"/>
      <c r="V6" s="102"/>
      <c r="W6" s="101" t="s">
        <v>82</v>
      </c>
      <c r="X6" s="101"/>
      <c r="Y6" s="103"/>
      <c r="Z6" s="100" t="s">
        <v>83</v>
      </c>
      <c r="AA6" s="101"/>
      <c r="AB6" s="102"/>
      <c r="AC6" s="104" t="s">
        <v>84</v>
      </c>
      <c r="AD6" s="105"/>
      <c r="AE6" s="106"/>
      <c r="AF6" s="104" t="s">
        <v>85</v>
      </c>
      <c r="AG6" s="105"/>
      <c r="AH6" s="106"/>
      <c r="AI6" s="100" t="s">
        <v>86</v>
      </c>
      <c r="AJ6" s="101"/>
      <c r="AK6" s="102"/>
    </row>
    <row r="7" spans="1:41" s="30" customFormat="1" ht="54" customHeight="1" thickBot="1" x14ac:dyDescent="0.3">
      <c r="A7" s="109"/>
      <c r="B7" s="111"/>
      <c r="C7" s="114"/>
      <c r="D7" s="115"/>
      <c r="E7" s="33" t="s">
        <v>87</v>
      </c>
      <c r="F7" s="34" t="s">
        <v>88</v>
      </c>
      <c r="G7" s="35" t="s">
        <v>89</v>
      </c>
      <c r="H7" s="33" t="s">
        <v>87</v>
      </c>
      <c r="I7" s="34" t="s">
        <v>88</v>
      </c>
      <c r="J7" s="35" t="s">
        <v>89</v>
      </c>
      <c r="K7" s="33" t="s">
        <v>87</v>
      </c>
      <c r="L7" s="34" t="s">
        <v>88</v>
      </c>
      <c r="M7" s="35" t="s">
        <v>89</v>
      </c>
      <c r="N7" s="33" t="s">
        <v>87</v>
      </c>
      <c r="O7" s="34" t="s">
        <v>88</v>
      </c>
      <c r="P7" s="35" t="s">
        <v>89</v>
      </c>
      <c r="Q7" s="33" t="s">
        <v>87</v>
      </c>
      <c r="R7" s="34" t="s">
        <v>88</v>
      </c>
      <c r="S7" s="35" t="s">
        <v>89</v>
      </c>
      <c r="T7" s="33" t="s">
        <v>87</v>
      </c>
      <c r="U7" s="34" t="s">
        <v>88</v>
      </c>
      <c r="V7" s="35" t="s">
        <v>89</v>
      </c>
      <c r="W7" s="33" t="s">
        <v>87</v>
      </c>
      <c r="X7" s="34" t="s">
        <v>88</v>
      </c>
      <c r="Y7" s="35" t="s">
        <v>89</v>
      </c>
      <c r="Z7" s="33" t="s">
        <v>87</v>
      </c>
      <c r="AA7" s="34" t="s">
        <v>88</v>
      </c>
      <c r="AB7" s="35" t="s">
        <v>89</v>
      </c>
      <c r="AC7" s="33" t="s">
        <v>87</v>
      </c>
      <c r="AD7" s="34" t="s">
        <v>88</v>
      </c>
      <c r="AE7" s="35" t="s">
        <v>89</v>
      </c>
      <c r="AF7" s="33" t="s">
        <v>87</v>
      </c>
      <c r="AG7" s="34" t="s">
        <v>88</v>
      </c>
      <c r="AH7" s="35" t="s">
        <v>89</v>
      </c>
      <c r="AI7" s="33" t="s">
        <v>87</v>
      </c>
      <c r="AJ7" s="34" t="s">
        <v>88</v>
      </c>
      <c r="AK7" s="35" t="s">
        <v>89</v>
      </c>
    </row>
    <row r="8" spans="1:41" s="45" customFormat="1" ht="15" thickBot="1" x14ac:dyDescent="0.25">
      <c r="A8" s="36">
        <v>1</v>
      </c>
      <c r="B8" s="37">
        <v>2</v>
      </c>
      <c r="C8" s="98">
        <v>3</v>
      </c>
      <c r="D8" s="99"/>
      <c r="E8" s="38">
        <v>4</v>
      </c>
      <c r="F8" s="39">
        <v>5</v>
      </c>
      <c r="G8" s="40">
        <v>6</v>
      </c>
      <c r="H8" s="41">
        <v>7</v>
      </c>
      <c r="I8" s="40">
        <v>8</v>
      </c>
      <c r="J8" s="42">
        <v>9</v>
      </c>
      <c r="K8" s="41">
        <v>10</v>
      </c>
      <c r="L8" s="40">
        <v>11</v>
      </c>
      <c r="M8" s="40">
        <v>12</v>
      </c>
      <c r="N8" s="41">
        <v>13</v>
      </c>
      <c r="O8" s="40">
        <v>14</v>
      </c>
      <c r="P8" s="40">
        <v>15</v>
      </c>
      <c r="Q8" s="41">
        <v>13</v>
      </c>
      <c r="R8" s="40">
        <v>14</v>
      </c>
      <c r="S8" s="40">
        <v>15</v>
      </c>
      <c r="T8" s="41">
        <v>16</v>
      </c>
      <c r="U8" s="40">
        <v>17</v>
      </c>
      <c r="V8" s="40">
        <v>18</v>
      </c>
      <c r="W8" s="43">
        <v>19</v>
      </c>
      <c r="X8" s="44">
        <v>20</v>
      </c>
      <c r="Y8" s="44">
        <v>21</v>
      </c>
      <c r="Z8" s="43">
        <v>22</v>
      </c>
      <c r="AA8" s="44">
        <v>23</v>
      </c>
      <c r="AB8" s="44">
        <v>24</v>
      </c>
      <c r="AC8" s="43">
        <v>25</v>
      </c>
      <c r="AD8" s="44">
        <v>26</v>
      </c>
      <c r="AE8" s="44">
        <v>27</v>
      </c>
      <c r="AF8" s="43">
        <v>25</v>
      </c>
      <c r="AG8" s="44">
        <v>26</v>
      </c>
      <c r="AH8" s="44">
        <v>27</v>
      </c>
      <c r="AI8" s="43">
        <v>25</v>
      </c>
      <c r="AJ8" s="44">
        <v>26</v>
      </c>
      <c r="AK8" s="44">
        <v>27</v>
      </c>
    </row>
    <row r="9" spans="1:41" ht="18.75" customHeight="1" x14ac:dyDescent="0.2">
      <c r="A9" s="95" t="s">
        <v>106</v>
      </c>
      <c r="B9" s="80">
        <v>2111</v>
      </c>
      <c r="C9" s="96" t="s">
        <v>90</v>
      </c>
      <c r="D9" s="97"/>
      <c r="E9" s="46">
        <f>H9+T9+W9+Z9+AC9+AF9+AI9</f>
        <v>5477300</v>
      </c>
      <c r="F9" s="47">
        <f>I9+U9+X9+AA9+AD9+AG9+AJ9</f>
        <v>5468899.0899999989</v>
      </c>
      <c r="G9" s="81">
        <f>E9-F9</f>
        <v>8400.9100000010803</v>
      </c>
      <c r="H9" s="48">
        <f>K9+N9+Q9</f>
        <v>5437300</v>
      </c>
      <c r="I9" s="49">
        <f>L9+O9+R9</f>
        <v>5429829.8699999992</v>
      </c>
      <c r="J9" s="50">
        <f>H9-I9</f>
        <v>7470.1300000008196</v>
      </c>
      <c r="K9" s="51">
        <v>5422000</v>
      </c>
      <c r="L9" s="52">
        <v>5421877.2499999991</v>
      </c>
      <c r="M9" s="53">
        <f>K9-L9</f>
        <v>122.75000000093132</v>
      </c>
      <c r="N9" s="51">
        <f>8000+7300</f>
        <v>15300</v>
      </c>
      <c r="O9" s="52">
        <v>7952.62</v>
      </c>
      <c r="P9" s="53">
        <f>N9-O9</f>
        <v>7347.38</v>
      </c>
      <c r="Q9" s="51">
        <v>0</v>
      </c>
      <c r="R9" s="52">
        <v>0</v>
      </c>
      <c r="S9" s="53">
        <f>Q9-R9</f>
        <v>0</v>
      </c>
      <c r="T9" s="51">
        <v>40000</v>
      </c>
      <c r="U9" s="52">
        <v>39069.22</v>
      </c>
      <c r="V9" s="53">
        <f>T9-U9</f>
        <v>930.77999999999884</v>
      </c>
      <c r="W9" s="51">
        <v>0</v>
      </c>
      <c r="X9" s="52">
        <v>0</v>
      </c>
      <c r="Y9" s="53">
        <f>W9-X9</f>
        <v>0</v>
      </c>
      <c r="Z9" s="51">
        <v>0</v>
      </c>
      <c r="AA9" s="52">
        <v>0</v>
      </c>
      <c r="AB9" s="53">
        <f t="shared" ref="AB9:AB25" si="0">Z9-AA9</f>
        <v>0</v>
      </c>
      <c r="AC9" s="51">
        <v>0</v>
      </c>
      <c r="AD9" s="52">
        <v>0</v>
      </c>
      <c r="AE9" s="53">
        <f>AC9-AD9</f>
        <v>0</v>
      </c>
      <c r="AF9" s="51">
        <v>0</v>
      </c>
      <c r="AG9" s="52">
        <v>0</v>
      </c>
      <c r="AH9" s="53">
        <f>AF9-AG9</f>
        <v>0</v>
      </c>
      <c r="AI9" s="51">
        <v>0</v>
      </c>
      <c r="AJ9" s="52">
        <v>0</v>
      </c>
      <c r="AK9" s="53">
        <f>AI9-AJ9</f>
        <v>0</v>
      </c>
      <c r="AL9" s="54"/>
      <c r="AM9" s="54"/>
      <c r="AN9" s="54"/>
    </row>
    <row r="10" spans="1:41" ht="18.75" customHeight="1" x14ac:dyDescent="0.2">
      <c r="A10" s="95"/>
      <c r="B10" s="55">
        <v>2120</v>
      </c>
      <c r="C10" s="89" t="s">
        <v>91</v>
      </c>
      <c r="D10" s="90"/>
      <c r="E10" s="56">
        <f t="shared" ref="E10:F25" si="1">H10+T10+W10+Z10+AC10+AF10+AI10</f>
        <v>1195095</v>
      </c>
      <c r="F10" s="57">
        <f t="shared" si="1"/>
        <v>1181275.9599999997</v>
      </c>
      <c r="G10" s="82">
        <f>E10-F10</f>
        <v>13819.04000000027</v>
      </c>
      <c r="H10" s="58">
        <f>K10+N10+Q10</f>
        <v>1184595</v>
      </c>
      <c r="I10" s="59">
        <f>L10+O10+R10</f>
        <v>1170859.0499999998</v>
      </c>
      <c r="J10" s="60">
        <f>H10-I10</f>
        <v>13735.950000000186</v>
      </c>
      <c r="K10" s="61">
        <v>1182550</v>
      </c>
      <c r="L10" s="62">
        <v>1169109.4799999997</v>
      </c>
      <c r="M10" s="63">
        <f>K10-L10</f>
        <v>13440.520000000251</v>
      </c>
      <c r="N10" s="61">
        <f>1800+245</f>
        <v>2045</v>
      </c>
      <c r="O10" s="62">
        <v>1749.57</v>
      </c>
      <c r="P10" s="63">
        <f>N10-O10</f>
        <v>295.43000000000006</v>
      </c>
      <c r="Q10" s="61">
        <v>0</v>
      </c>
      <c r="R10" s="62">
        <v>0</v>
      </c>
      <c r="S10" s="63">
        <f>Q10-R10</f>
        <v>0</v>
      </c>
      <c r="T10" s="61">
        <v>10500</v>
      </c>
      <c r="U10" s="62">
        <v>10416.91</v>
      </c>
      <c r="V10" s="63">
        <f>T10-U10</f>
        <v>83.090000000000146</v>
      </c>
      <c r="W10" s="61">
        <v>0</v>
      </c>
      <c r="X10" s="62">
        <v>0</v>
      </c>
      <c r="Y10" s="63">
        <f>W10-X10</f>
        <v>0</v>
      </c>
      <c r="Z10" s="61">
        <v>0</v>
      </c>
      <c r="AA10" s="62">
        <v>0</v>
      </c>
      <c r="AB10" s="63">
        <f t="shared" si="0"/>
        <v>0</v>
      </c>
      <c r="AC10" s="61">
        <v>0</v>
      </c>
      <c r="AD10" s="62">
        <v>0</v>
      </c>
      <c r="AE10" s="63">
        <f>AC10-AD10</f>
        <v>0</v>
      </c>
      <c r="AF10" s="61">
        <v>0</v>
      </c>
      <c r="AG10" s="62">
        <v>0</v>
      </c>
      <c r="AH10" s="63">
        <f>AF10-AG10</f>
        <v>0</v>
      </c>
      <c r="AI10" s="61">
        <v>0</v>
      </c>
      <c r="AJ10" s="62">
        <v>0</v>
      </c>
      <c r="AK10" s="63">
        <f>AI10-AJ10</f>
        <v>0</v>
      </c>
      <c r="AL10" s="54"/>
      <c r="AM10" s="54"/>
      <c r="AN10" s="54"/>
    </row>
    <row r="11" spans="1:41" ht="18.75" customHeight="1" x14ac:dyDescent="0.2">
      <c r="A11" s="95"/>
      <c r="B11" s="55">
        <v>2210</v>
      </c>
      <c r="C11" s="89" t="s">
        <v>2</v>
      </c>
      <c r="D11" s="90"/>
      <c r="E11" s="56">
        <f t="shared" si="1"/>
        <v>281274</v>
      </c>
      <c r="F11" s="57">
        <f t="shared" si="1"/>
        <v>278905.34999999998</v>
      </c>
      <c r="G11" s="82">
        <f t="shared" ref="G11:G24" si="2">E11-F11</f>
        <v>2368.6500000000233</v>
      </c>
      <c r="H11" s="58">
        <f t="shared" ref="H11:I25" si="3">K11+N11+Q11</f>
        <v>215000</v>
      </c>
      <c r="I11" s="59">
        <f t="shared" si="3"/>
        <v>214875.15</v>
      </c>
      <c r="J11" s="60">
        <f t="shared" ref="J11:J24" si="4">H11-I11</f>
        <v>124.85000000000582</v>
      </c>
      <c r="K11" s="61">
        <v>200000</v>
      </c>
      <c r="L11" s="62">
        <v>199875.15</v>
      </c>
      <c r="M11" s="63">
        <f t="shared" ref="M11:M24" si="5">K11-L11</f>
        <v>124.85000000000582</v>
      </c>
      <c r="N11" s="61">
        <v>15000</v>
      </c>
      <c r="O11" s="62">
        <v>15000</v>
      </c>
      <c r="P11" s="63">
        <f t="shared" ref="P11:P24" si="6">N11-O11</f>
        <v>0</v>
      </c>
      <c r="Q11" s="61">
        <v>0</v>
      </c>
      <c r="R11" s="62">
        <v>0</v>
      </c>
      <c r="S11" s="63">
        <f t="shared" ref="S11:S24" si="7">Q11-R11</f>
        <v>0</v>
      </c>
      <c r="T11" s="61">
        <v>3000</v>
      </c>
      <c r="U11" s="62">
        <v>756.2</v>
      </c>
      <c r="V11" s="63">
        <f t="shared" ref="V11:V24" si="8">T11-U11</f>
        <v>2243.8000000000002</v>
      </c>
      <c r="W11" s="61">
        <v>63274</v>
      </c>
      <c r="X11" s="62">
        <v>63274</v>
      </c>
      <c r="Y11" s="63">
        <f t="shared" ref="Y11:Y24" si="9">W11-X11</f>
        <v>0</v>
      </c>
      <c r="Z11" s="61">
        <v>0</v>
      </c>
      <c r="AA11" s="62">
        <v>0</v>
      </c>
      <c r="AB11" s="63">
        <f t="shared" si="0"/>
        <v>0</v>
      </c>
      <c r="AC11" s="61">
        <v>0</v>
      </c>
      <c r="AD11" s="62">
        <v>0</v>
      </c>
      <c r="AE11" s="63">
        <f t="shared" ref="AE11:AE24" si="10">AC11-AD11</f>
        <v>0</v>
      </c>
      <c r="AF11" s="61">
        <v>0</v>
      </c>
      <c r="AG11" s="62">
        <v>0</v>
      </c>
      <c r="AH11" s="63">
        <f t="shared" ref="AH11:AH24" si="11">AF11-AG11</f>
        <v>0</v>
      </c>
      <c r="AI11" s="61">
        <v>0</v>
      </c>
      <c r="AJ11" s="62">
        <v>0</v>
      </c>
      <c r="AK11" s="63">
        <f t="shared" ref="AK11:AK24" si="12">AI11-AJ11</f>
        <v>0</v>
      </c>
      <c r="AL11" s="54"/>
      <c r="AM11" s="54"/>
      <c r="AN11" s="54"/>
    </row>
    <row r="12" spans="1:41" ht="18.75" customHeight="1" x14ac:dyDescent="0.2">
      <c r="A12" s="95"/>
      <c r="B12" s="55">
        <v>2230</v>
      </c>
      <c r="C12" s="89" t="s">
        <v>92</v>
      </c>
      <c r="D12" s="90"/>
      <c r="E12" s="56">
        <f t="shared" si="1"/>
        <v>1451030</v>
      </c>
      <c r="F12" s="57">
        <f t="shared" si="1"/>
        <v>1265679.44</v>
      </c>
      <c r="G12" s="82">
        <f t="shared" si="2"/>
        <v>185350.56000000006</v>
      </c>
      <c r="H12" s="58">
        <f t="shared" si="3"/>
        <v>490330</v>
      </c>
      <c r="I12" s="59">
        <f t="shared" si="3"/>
        <v>472970.49</v>
      </c>
      <c r="J12" s="60">
        <f t="shared" si="4"/>
        <v>17359.510000000009</v>
      </c>
      <c r="K12" s="61">
        <v>490330</v>
      </c>
      <c r="L12" s="62">
        <v>472970.49</v>
      </c>
      <c r="M12" s="63">
        <f t="shared" si="5"/>
        <v>17359.510000000009</v>
      </c>
      <c r="N12" s="61">
        <v>0</v>
      </c>
      <c r="O12" s="62">
        <v>0</v>
      </c>
      <c r="P12" s="63">
        <f t="shared" si="6"/>
        <v>0</v>
      </c>
      <c r="Q12" s="61">
        <v>0</v>
      </c>
      <c r="R12" s="62">
        <v>0</v>
      </c>
      <c r="S12" s="63">
        <f t="shared" si="7"/>
        <v>0</v>
      </c>
      <c r="T12" s="61">
        <v>960700</v>
      </c>
      <c r="U12" s="62">
        <v>792708.95</v>
      </c>
      <c r="V12" s="63">
        <f t="shared" si="8"/>
        <v>167991.05000000005</v>
      </c>
      <c r="W12" s="61">
        <v>0</v>
      </c>
      <c r="X12" s="62">
        <v>0</v>
      </c>
      <c r="Y12" s="63">
        <f t="shared" si="9"/>
        <v>0</v>
      </c>
      <c r="Z12" s="61">
        <v>0</v>
      </c>
      <c r="AA12" s="62">
        <v>0</v>
      </c>
      <c r="AB12" s="63">
        <f t="shared" si="0"/>
        <v>0</v>
      </c>
      <c r="AC12" s="61">
        <v>0</v>
      </c>
      <c r="AD12" s="62">
        <v>0</v>
      </c>
      <c r="AE12" s="63">
        <f t="shared" si="10"/>
        <v>0</v>
      </c>
      <c r="AF12" s="61">
        <v>0</v>
      </c>
      <c r="AG12" s="62">
        <v>0</v>
      </c>
      <c r="AH12" s="63">
        <f t="shared" si="11"/>
        <v>0</v>
      </c>
      <c r="AI12" s="61">
        <v>0</v>
      </c>
      <c r="AJ12" s="62">
        <v>0</v>
      </c>
      <c r="AK12" s="63">
        <f t="shared" si="12"/>
        <v>0</v>
      </c>
      <c r="AL12" s="54"/>
      <c r="AM12" s="54"/>
      <c r="AN12" s="54"/>
    </row>
    <row r="13" spans="1:41" ht="18.75" customHeight="1" x14ac:dyDescent="0.2">
      <c r="A13" s="95"/>
      <c r="B13" s="55">
        <v>2240</v>
      </c>
      <c r="C13" s="89" t="s">
        <v>41</v>
      </c>
      <c r="D13" s="90"/>
      <c r="E13" s="56">
        <f t="shared" si="1"/>
        <v>120000</v>
      </c>
      <c r="F13" s="57">
        <f t="shared" si="1"/>
        <v>119812.90000000001</v>
      </c>
      <c r="G13" s="82">
        <f t="shared" si="2"/>
        <v>187.09999999999127</v>
      </c>
      <c r="H13" s="58">
        <f t="shared" si="3"/>
        <v>120000</v>
      </c>
      <c r="I13" s="59">
        <f t="shared" si="3"/>
        <v>119812.90000000001</v>
      </c>
      <c r="J13" s="60">
        <f t="shared" si="4"/>
        <v>187.09999999999127</v>
      </c>
      <c r="K13" s="61">
        <v>120000</v>
      </c>
      <c r="L13" s="62">
        <v>119812.90000000001</v>
      </c>
      <c r="M13" s="63">
        <f t="shared" si="5"/>
        <v>187.09999999999127</v>
      </c>
      <c r="N13" s="61">
        <v>0</v>
      </c>
      <c r="O13" s="62">
        <v>0</v>
      </c>
      <c r="P13" s="63">
        <f t="shared" si="6"/>
        <v>0</v>
      </c>
      <c r="Q13" s="61">
        <v>0</v>
      </c>
      <c r="R13" s="62">
        <v>0</v>
      </c>
      <c r="S13" s="63">
        <f t="shared" si="7"/>
        <v>0</v>
      </c>
      <c r="T13" s="61">
        <v>0</v>
      </c>
      <c r="U13" s="62">
        <v>0</v>
      </c>
      <c r="V13" s="63">
        <f t="shared" si="8"/>
        <v>0</v>
      </c>
      <c r="W13" s="61">
        <v>0</v>
      </c>
      <c r="X13" s="62">
        <v>0</v>
      </c>
      <c r="Y13" s="63">
        <f t="shared" si="9"/>
        <v>0</v>
      </c>
      <c r="Z13" s="61">
        <v>0</v>
      </c>
      <c r="AA13" s="62">
        <v>0</v>
      </c>
      <c r="AB13" s="63">
        <f t="shared" si="0"/>
        <v>0</v>
      </c>
      <c r="AC13" s="61">
        <v>0</v>
      </c>
      <c r="AD13" s="62">
        <v>0</v>
      </c>
      <c r="AE13" s="63">
        <f t="shared" si="10"/>
        <v>0</v>
      </c>
      <c r="AF13" s="61">
        <v>0</v>
      </c>
      <c r="AG13" s="62">
        <v>0</v>
      </c>
      <c r="AH13" s="63">
        <f t="shared" si="11"/>
        <v>0</v>
      </c>
      <c r="AI13" s="61">
        <v>0</v>
      </c>
      <c r="AJ13" s="62">
        <v>0</v>
      </c>
      <c r="AK13" s="63">
        <f t="shared" si="12"/>
        <v>0</v>
      </c>
      <c r="AL13" s="54"/>
      <c r="AM13" s="54"/>
      <c r="AN13" s="54"/>
    </row>
    <row r="14" spans="1:41" ht="18.75" customHeight="1" x14ac:dyDescent="0.2">
      <c r="A14" s="95"/>
      <c r="B14" s="55">
        <v>2250</v>
      </c>
      <c r="C14" s="89" t="s">
        <v>93</v>
      </c>
      <c r="D14" s="90"/>
      <c r="E14" s="56">
        <f t="shared" si="1"/>
        <v>5040</v>
      </c>
      <c r="F14" s="57">
        <f t="shared" si="1"/>
        <v>5035.6000000000004</v>
      </c>
      <c r="G14" s="82">
        <f t="shared" si="2"/>
        <v>4.3999999999996362</v>
      </c>
      <c r="H14" s="58">
        <f t="shared" si="3"/>
        <v>5040</v>
      </c>
      <c r="I14" s="59">
        <f t="shared" si="3"/>
        <v>5035.6000000000004</v>
      </c>
      <c r="J14" s="60">
        <f t="shared" si="4"/>
        <v>4.3999999999996362</v>
      </c>
      <c r="K14" s="61">
        <v>5040</v>
      </c>
      <c r="L14" s="62">
        <v>5035.6000000000004</v>
      </c>
      <c r="M14" s="63">
        <f t="shared" si="5"/>
        <v>4.3999999999996362</v>
      </c>
      <c r="N14" s="61">
        <v>0</v>
      </c>
      <c r="O14" s="62">
        <v>0</v>
      </c>
      <c r="P14" s="63">
        <f t="shared" si="6"/>
        <v>0</v>
      </c>
      <c r="Q14" s="61">
        <v>0</v>
      </c>
      <c r="R14" s="62">
        <v>0</v>
      </c>
      <c r="S14" s="63">
        <f t="shared" si="7"/>
        <v>0</v>
      </c>
      <c r="T14" s="61">
        <v>0</v>
      </c>
      <c r="U14" s="62">
        <v>0</v>
      </c>
      <c r="V14" s="63">
        <f t="shared" si="8"/>
        <v>0</v>
      </c>
      <c r="W14" s="61">
        <v>0</v>
      </c>
      <c r="X14" s="62">
        <v>0</v>
      </c>
      <c r="Y14" s="63">
        <f t="shared" si="9"/>
        <v>0</v>
      </c>
      <c r="Z14" s="61">
        <v>0</v>
      </c>
      <c r="AA14" s="62">
        <v>0</v>
      </c>
      <c r="AB14" s="63">
        <f t="shared" si="0"/>
        <v>0</v>
      </c>
      <c r="AC14" s="61">
        <v>0</v>
      </c>
      <c r="AD14" s="62">
        <v>0</v>
      </c>
      <c r="AE14" s="63">
        <f t="shared" si="10"/>
        <v>0</v>
      </c>
      <c r="AF14" s="61">
        <v>0</v>
      </c>
      <c r="AG14" s="62">
        <v>0</v>
      </c>
      <c r="AH14" s="63">
        <f t="shared" si="11"/>
        <v>0</v>
      </c>
      <c r="AI14" s="61">
        <v>0</v>
      </c>
      <c r="AJ14" s="62">
        <v>0</v>
      </c>
      <c r="AK14" s="63">
        <f t="shared" si="12"/>
        <v>0</v>
      </c>
      <c r="AL14" s="54"/>
      <c r="AM14" s="54"/>
      <c r="AN14" s="54"/>
    </row>
    <row r="15" spans="1:41" ht="18.75" customHeight="1" x14ac:dyDescent="0.2">
      <c r="A15" s="95"/>
      <c r="B15" s="55">
        <v>2271</v>
      </c>
      <c r="C15" s="89" t="s">
        <v>94</v>
      </c>
      <c r="D15" s="90"/>
      <c r="E15" s="56">
        <f t="shared" si="1"/>
        <v>850000</v>
      </c>
      <c r="F15" s="57">
        <f t="shared" si="1"/>
        <v>802801.26</v>
      </c>
      <c r="G15" s="82">
        <f t="shared" si="2"/>
        <v>47198.739999999991</v>
      </c>
      <c r="H15" s="58">
        <f t="shared" si="3"/>
        <v>850000</v>
      </c>
      <c r="I15" s="59">
        <f t="shared" si="3"/>
        <v>802801.26</v>
      </c>
      <c r="J15" s="60">
        <f t="shared" si="4"/>
        <v>47198.739999999991</v>
      </c>
      <c r="K15" s="61">
        <v>850000</v>
      </c>
      <c r="L15" s="62">
        <v>802801.26</v>
      </c>
      <c r="M15" s="63">
        <f t="shared" si="5"/>
        <v>47198.739999999991</v>
      </c>
      <c r="N15" s="61">
        <v>0</v>
      </c>
      <c r="O15" s="62">
        <v>0</v>
      </c>
      <c r="P15" s="63">
        <f t="shared" si="6"/>
        <v>0</v>
      </c>
      <c r="Q15" s="61">
        <v>0</v>
      </c>
      <c r="R15" s="62">
        <v>0</v>
      </c>
      <c r="S15" s="63">
        <f t="shared" si="7"/>
        <v>0</v>
      </c>
      <c r="T15" s="61">
        <v>0</v>
      </c>
      <c r="U15" s="62">
        <v>0</v>
      </c>
      <c r="V15" s="63">
        <f t="shared" si="8"/>
        <v>0</v>
      </c>
      <c r="W15" s="61">
        <v>0</v>
      </c>
      <c r="X15" s="62">
        <v>0</v>
      </c>
      <c r="Y15" s="63">
        <f t="shared" si="9"/>
        <v>0</v>
      </c>
      <c r="Z15" s="61">
        <v>0</v>
      </c>
      <c r="AA15" s="62">
        <v>0</v>
      </c>
      <c r="AB15" s="63">
        <f t="shared" si="0"/>
        <v>0</v>
      </c>
      <c r="AC15" s="61">
        <v>0</v>
      </c>
      <c r="AD15" s="62">
        <v>0</v>
      </c>
      <c r="AE15" s="63">
        <f t="shared" si="10"/>
        <v>0</v>
      </c>
      <c r="AF15" s="61">
        <v>0</v>
      </c>
      <c r="AG15" s="62">
        <v>0</v>
      </c>
      <c r="AH15" s="63">
        <f t="shared" si="11"/>
        <v>0</v>
      </c>
      <c r="AI15" s="61">
        <v>0</v>
      </c>
      <c r="AJ15" s="62">
        <v>0</v>
      </c>
      <c r="AK15" s="63">
        <f t="shared" si="12"/>
        <v>0</v>
      </c>
      <c r="AL15" s="54"/>
      <c r="AM15" s="54"/>
      <c r="AN15" s="54"/>
    </row>
    <row r="16" spans="1:41" ht="18.75" customHeight="1" x14ac:dyDescent="0.2">
      <c r="A16" s="95"/>
      <c r="B16" s="55">
        <v>2272</v>
      </c>
      <c r="C16" s="89" t="s">
        <v>95</v>
      </c>
      <c r="D16" s="90"/>
      <c r="E16" s="56">
        <f t="shared" si="1"/>
        <v>49333.51</v>
      </c>
      <c r="F16" s="57">
        <f t="shared" si="1"/>
        <v>49333.510000000009</v>
      </c>
      <c r="G16" s="82">
        <f t="shared" si="2"/>
        <v>0</v>
      </c>
      <c r="H16" s="58">
        <f t="shared" si="3"/>
        <v>49333.51</v>
      </c>
      <c r="I16" s="59">
        <f t="shared" si="3"/>
        <v>49333.510000000009</v>
      </c>
      <c r="J16" s="60">
        <f t="shared" si="4"/>
        <v>0</v>
      </c>
      <c r="K16" s="61">
        <v>49333.51</v>
      </c>
      <c r="L16" s="62">
        <v>49333.510000000009</v>
      </c>
      <c r="M16" s="63">
        <f t="shared" si="5"/>
        <v>0</v>
      </c>
      <c r="N16" s="61">
        <v>0</v>
      </c>
      <c r="O16" s="62">
        <v>0</v>
      </c>
      <c r="P16" s="63">
        <f t="shared" si="6"/>
        <v>0</v>
      </c>
      <c r="Q16" s="61">
        <v>0</v>
      </c>
      <c r="R16" s="62">
        <v>0</v>
      </c>
      <c r="S16" s="63">
        <f t="shared" si="7"/>
        <v>0</v>
      </c>
      <c r="T16" s="61">
        <v>0</v>
      </c>
      <c r="U16" s="62">
        <v>0</v>
      </c>
      <c r="V16" s="63">
        <f t="shared" si="8"/>
        <v>0</v>
      </c>
      <c r="W16" s="61">
        <v>0</v>
      </c>
      <c r="X16" s="62">
        <v>0</v>
      </c>
      <c r="Y16" s="63">
        <f t="shared" si="9"/>
        <v>0</v>
      </c>
      <c r="Z16" s="61">
        <v>0</v>
      </c>
      <c r="AA16" s="62">
        <v>0</v>
      </c>
      <c r="AB16" s="63">
        <f t="shared" si="0"/>
        <v>0</v>
      </c>
      <c r="AC16" s="61">
        <v>0</v>
      </c>
      <c r="AD16" s="62">
        <v>0</v>
      </c>
      <c r="AE16" s="63">
        <f t="shared" si="10"/>
        <v>0</v>
      </c>
      <c r="AF16" s="61">
        <v>0</v>
      </c>
      <c r="AG16" s="62">
        <v>0</v>
      </c>
      <c r="AH16" s="63">
        <f t="shared" si="11"/>
        <v>0</v>
      </c>
      <c r="AI16" s="61">
        <v>0</v>
      </c>
      <c r="AJ16" s="62">
        <v>0</v>
      </c>
      <c r="AK16" s="63">
        <f t="shared" si="12"/>
        <v>0</v>
      </c>
      <c r="AL16" s="54"/>
      <c r="AM16" s="54"/>
      <c r="AN16" s="54"/>
    </row>
    <row r="17" spans="1:40" ht="18.75" customHeight="1" x14ac:dyDescent="0.2">
      <c r="A17" s="95"/>
      <c r="B17" s="55">
        <v>2273</v>
      </c>
      <c r="C17" s="89" t="s">
        <v>96</v>
      </c>
      <c r="D17" s="90"/>
      <c r="E17" s="56">
        <f t="shared" si="1"/>
        <v>252690.96</v>
      </c>
      <c r="F17" s="57">
        <f t="shared" si="1"/>
        <v>252624.09</v>
      </c>
      <c r="G17" s="82">
        <f t="shared" si="2"/>
        <v>66.869999999995343</v>
      </c>
      <c r="H17" s="58">
        <f t="shared" si="3"/>
        <v>194390.96</v>
      </c>
      <c r="I17" s="59">
        <f t="shared" si="3"/>
        <v>194390.96</v>
      </c>
      <c r="J17" s="60">
        <f t="shared" si="4"/>
        <v>0</v>
      </c>
      <c r="K17" s="61">
        <v>194390.96</v>
      </c>
      <c r="L17" s="62">
        <v>194390.96</v>
      </c>
      <c r="M17" s="63">
        <f t="shared" si="5"/>
        <v>0</v>
      </c>
      <c r="N17" s="61">
        <v>0</v>
      </c>
      <c r="O17" s="62">
        <v>0</v>
      </c>
      <c r="P17" s="63">
        <f t="shared" si="6"/>
        <v>0</v>
      </c>
      <c r="Q17" s="61">
        <v>0</v>
      </c>
      <c r="R17" s="62">
        <v>0</v>
      </c>
      <c r="S17" s="63">
        <f t="shared" si="7"/>
        <v>0</v>
      </c>
      <c r="T17" s="61">
        <v>58300</v>
      </c>
      <c r="U17" s="62">
        <v>58233.13</v>
      </c>
      <c r="V17" s="63">
        <f t="shared" si="8"/>
        <v>66.870000000002619</v>
      </c>
      <c r="W17" s="61">
        <v>0</v>
      </c>
      <c r="X17" s="62">
        <v>0</v>
      </c>
      <c r="Y17" s="63">
        <f t="shared" si="9"/>
        <v>0</v>
      </c>
      <c r="Z17" s="61">
        <v>0</v>
      </c>
      <c r="AA17" s="62">
        <v>0</v>
      </c>
      <c r="AB17" s="63">
        <f t="shared" si="0"/>
        <v>0</v>
      </c>
      <c r="AC17" s="61">
        <v>0</v>
      </c>
      <c r="AD17" s="62">
        <v>0</v>
      </c>
      <c r="AE17" s="63">
        <f t="shared" si="10"/>
        <v>0</v>
      </c>
      <c r="AF17" s="61">
        <v>0</v>
      </c>
      <c r="AG17" s="62">
        <v>0</v>
      </c>
      <c r="AH17" s="63">
        <f t="shared" si="11"/>
        <v>0</v>
      </c>
      <c r="AI17" s="61">
        <v>0</v>
      </c>
      <c r="AJ17" s="62">
        <v>0</v>
      </c>
      <c r="AK17" s="63">
        <f t="shared" si="12"/>
        <v>0</v>
      </c>
      <c r="AL17" s="54"/>
      <c r="AM17" s="54"/>
      <c r="AN17" s="54"/>
    </row>
    <row r="18" spans="1:40" ht="18.75" customHeight="1" x14ac:dyDescent="0.2">
      <c r="A18" s="95"/>
      <c r="B18" s="55">
        <v>2274</v>
      </c>
      <c r="C18" s="89" t="s">
        <v>97</v>
      </c>
      <c r="D18" s="90"/>
      <c r="E18" s="56">
        <f t="shared" si="1"/>
        <v>0</v>
      </c>
      <c r="F18" s="57">
        <f t="shared" si="1"/>
        <v>0</v>
      </c>
      <c r="G18" s="82">
        <f t="shared" si="2"/>
        <v>0</v>
      </c>
      <c r="H18" s="58">
        <f t="shared" si="3"/>
        <v>0</v>
      </c>
      <c r="I18" s="59">
        <f t="shared" si="3"/>
        <v>0</v>
      </c>
      <c r="J18" s="60">
        <f t="shared" si="4"/>
        <v>0</v>
      </c>
      <c r="K18" s="61"/>
      <c r="L18" s="62">
        <v>0</v>
      </c>
      <c r="M18" s="63">
        <f t="shared" si="5"/>
        <v>0</v>
      </c>
      <c r="N18" s="61">
        <v>0</v>
      </c>
      <c r="O18" s="62">
        <v>0</v>
      </c>
      <c r="P18" s="63">
        <f t="shared" si="6"/>
        <v>0</v>
      </c>
      <c r="Q18" s="61">
        <v>0</v>
      </c>
      <c r="R18" s="62">
        <v>0</v>
      </c>
      <c r="S18" s="63">
        <f t="shared" si="7"/>
        <v>0</v>
      </c>
      <c r="T18" s="61">
        <v>0</v>
      </c>
      <c r="U18" s="62">
        <v>0</v>
      </c>
      <c r="V18" s="63">
        <f t="shared" si="8"/>
        <v>0</v>
      </c>
      <c r="W18" s="61">
        <v>0</v>
      </c>
      <c r="X18" s="62">
        <v>0</v>
      </c>
      <c r="Y18" s="63">
        <f t="shared" si="9"/>
        <v>0</v>
      </c>
      <c r="Z18" s="61">
        <v>0</v>
      </c>
      <c r="AA18" s="62">
        <v>0</v>
      </c>
      <c r="AB18" s="63">
        <f t="shared" si="0"/>
        <v>0</v>
      </c>
      <c r="AC18" s="61">
        <v>0</v>
      </c>
      <c r="AD18" s="62">
        <v>0</v>
      </c>
      <c r="AE18" s="63">
        <f t="shared" si="10"/>
        <v>0</v>
      </c>
      <c r="AF18" s="61">
        <v>0</v>
      </c>
      <c r="AG18" s="62">
        <v>0</v>
      </c>
      <c r="AH18" s="63">
        <f t="shared" si="11"/>
        <v>0</v>
      </c>
      <c r="AI18" s="61">
        <v>0</v>
      </c>
      <c r="AJ18" s="62">
        <v>0</v>
      </c>
      <c r="AK18" s="63">
        <f t="shared" si="12"/>
        <v>0</v>
      </c>
      <c r="AL18" s="54"/>
      <c r="AM18" s="54"/>
      <c r="AN18" s="54"/>
    </row>
    <row r="19" spans="1:40" ht="18.75" customHeight="1" x14ac:dyDescent="0.2">
      <c r="A19" s="95"/>
      <c r="B19" s="55">
        <v>2275</v>
      </c>
      <c r="C19" s="89" t="s">
        <v>98</v>
      </c>
      <c r="D19" s="90"/>
      <c r="E19" s="56">
        <f t="shared" si="1"/>
        <v>5250</v>
      </c>
      <c r="F19" s="57">
        <f t="shared" si="1"/>
        <v>5226.7</v>
      </c>
      <c r="G19" s="82">
        <f t="shared" si="2"/>
        <v>23.300000000000182</v>
      </c>
      <c r="H19" s="58">
        <f t="shared" si="3"/>
        <v>5250</v>
      </c>
      <c r="I19" s="59">
        <f t="shared" si="3"/>
        <v>5226.7</v>
      </c>
      <c r="J19" s="60">
        <f t="shared" si="4"/>
        <v>23.300000000000182</v>
      </c>
      <c r="K19" s="61">
        <v>5250</v>
      </c>
      <c r="L19" s="62">
        <v>5226.7</v>
      </c>
      <c r="M19" s="63">
        <f t="shared" si="5"/>
        <v>23.300000000000182</v>
      </c>
      <c r="N19" s="61">
        <v>0</v>
      </c>
      <c r="O19" s="62">
        <v>0</v>
      </c>
      <c r="P19" s="63">
        <f t="shared" si="6"/>
        <v>0</v>
      </c>
      <c r="Q19" s="61">
        <v>0</v>
      </c>
      <c r="R19" s="62">
        <v>0</v>
      </c>
      <c r="S19" s="63">
        <f t="shared" si="7"/>
        <v>0</v>
      </c>
      <c r="T19" s="61">
        <v>0</v>
      </c>
      <c r="U19" s="62">
        <v>0</v>
      </c>
      <c r="V19" s="63">
        <f t="shared" si="8"/>
        <v>0</v>
      </c>
      <c r="W19" s="61">
        <v>0</v>
      </c>
      <c r="X19" s="62">
        <v>0</v>
      </c>
      <c r="Y19" s="63">
        <f t="shared" si="9"/>
        <v>0</v>
      </c>
      <c r="Z19" s="61">
        <v>0</v>
      </c>
      <c r="AA19" s="62">
        <v>0</v>
      </c>
      <c r="AB19" s="63">
        <f t="shared" si="0"/>
        <v>0</v>
      </c>
      <c r="AC19" s="61">
        <v>0</v>
      </c>
      <c r="AD19" s="62">
        <v>0</v>
      </c>
      <c r="AE19" s="63">
        <f t="shared" si="10"/>
        <v>0</v>
      </c>
      <c r="AF19" s="61">
        <v>0</v>
      </c>
      <c r="AG19" s="62">
        <v>0</v>
      </c>
      <c r="AH19" s="63">
        <f t="shared" si="11"/>
        <v>0</v>
      </c>
      <c r="AI19" s="61">
        <v>0</v>
      </c>
      <c r="AJ19" s="62">
        <v>0</v>
      </c>
      <c r="AK19" s="63">
        <f t="shared" si="12"/>
        <v>0</v>
      </c>
      <c r="AL19" s="54"/>
      <c r="AM19" s="54"/>
      <c r="AN19" s="54"/>
    </row>
    <row r="20" spans="1:40" ht="18.75" customHeight="1" x14ac:dyDescent="0.2">
      <c r="A20" s="95"/>
      <c r="B20" s="55">
        <v>2282</v>
      </c>
      <c r="C20" s="94" t="s">
        <v>99</v>
      </c>
      <c r="D20" s="94"/>
      <c r="E20" s="56">
        <f t="shared" si="1"/>
        <v>3720</v>
      </c>
      <c r="F20" s="57">
        <f t="shared" si="1"/>
        <v>3714</v>
      </c>
      <c r="G20" s="82">
        <f t="shared" si="2"/>
        <v>6</v>
      </c>
      <c r="H20" s="58">
        <f t="shared" si="3"/>
        <v>3720</v>
      </c>
      <c r="I20" s="59">
        <f t="shared" si="3"/>
        <v>3714</v>
      </c>
      <c r="J20" s="60">
        <f t="shared" si="4"/>
        <v>6</v>
      </c>
      <c r="K20" s="61">
        <v>3720</v>
      </c>
      <c r="L20" s="62">
        <v>3714</v>
      </c>
      <c r="M20" s="63">
        <f t="shared" si="5"/>
        <v>6</v>
      </c>
      <c r="N20" s="61">
        <v>0</v>
      </c>
      <c r="O20" s="62">
        <v>0</v>
      </c>
      <c r="P20" s="63">
        <f t="shared" si="6"/>
        <v>0</v>
      </c>
      <c r="Q20" s="61">
        <v>0</v>
      </c>
      <c r="R20" s="62">
        <v>0</v>
      </c>
      <c r="S20" s="63">
        <f t="shared" si="7"/>
        <v>0</v>
      </c>
      <c r="T20" s="61">
        <v>0</v>
      </c>
      <c r="U20" s="62">
        <v>0</v>
      </c>
      <c r="V20" s="63">
        <f t="shared" si="8"/>
        <v>0</v>
      </c>
      <c r="W20" s="61">
        <v>0</v>
      </c>
      <c r="X20" s="62">
        <v>0</v>
      </c>
      <c r="Y20" s="63">
        <f t="shared" si="9"/>
        <v>0</v>
      </c>
      <c r="Z20" s="61">
        <v>0</v>
      </c>
      <c r="AA20" s="62">
        <v>0</v>
      </c>
      <c r="AB20" s="63">
        <f t="shared" si="0"/>
        <v>0</v>
      </c>
      <c r="AC20" s="61">
        <v>0</v>
      </c>
      <c r="AD20" s="62">
        <v>0</v>
      </c>
      <c r="AE20" s="63">
        <f t="shared" si="10"/>
        <v>0</v>
      </c>
      <c r="AF20" s="61">
        <v>0</v>
      </c>
      <c r="AG20" s="62">
        <v>0</v>
      </c>
      <c r="AH20" s="63">
        <f t="shared" si="11"/>
        <v>0</v>
      </c>
      <c r="AI20" s="61">
        <v>0</v>
      </c>
      <c r="AJ20" s="62">
        <v>0</v>
      </c>
      <c r="AK20" s="63">
        <f t="shared" si="12"/>
        <v>0</v>
      </c>
      <c r="AL20" s="54"/>
      <c r="AM20" s="54"/>
      <c r="AN20" s="54"/>
    </row>
    <row r="21" spans="1:40" ht="18.75" customHeight="1" x14ac:dyDescent="0.2">
      <c r="A21" s="95"/>
      <c r="B21" s="55">
        <v>2730</v>
      </c>
      <c r="C21" s="89" t="s">
        <v>100</v>
      </c>
      <c r="D21" s="90"/>
      <c r="E21" s="56">
        <f t="shared" si="1"/>
        <v>0</v>
      </c>
      <c r="F21" s="57">
        <f t="shared" si="1"/>
        <v>0</v>
      </c>
      <c r="G21" s="82">
        <f t="shared" si="2"/>
        <v>0</v>
      </c>
      <c r="H21" s="58">
        <f t="shared" si="3"/>
        <v>0</v>
      </c>
      <c r="I21" s="59">
        <f t="shared" si="3"/>
        <v>0</v>
      </c>
      <c r="J21" s="60">
        <f t="shared" si="4"/>
        <v>0</v>
      </c>
      <c r="K21" s="61">
        <v>0</v>
      </c>
      <c r="L21" s="62">
        <v>0</v>
      </c>
      <c r="M21" s="63">
        <f t="shared" si="5"/>
        <v>0</v>
      </c>
      <c r="N21" s="61">
        <v>0</v>
      </c>
      <c r="O21" s="62">
        <v>0</v>
      </c>
      <c r="P21" s="63">
        <f t="shared" si="6"/>
        <v>0</v>
      </c>
      <c r="Q21" s="61">
        <v>0</v>
      </c>
      <c r="R21" s="62">
        <v>0</v>
      </c>
      <c r="S21" s="63">
        <f t="shared" si="7"/>
        <v>0</v>
      </c>
      <c r="T21" s="61">
        <v>0</v>
      </c>
      <c r="U21" s="62">
        <v>0</v>
      </c>
      <c r="V21" s="63">
        <f t="shared" si="8"/>
        <v>0</v>
      </c>
      <c r="W21" s="61">
        <v>0</v>
      </c>
      <c r="X21" s="62">
        <v>0</v>
      </c>
      <c r="Y21" s="63">
        <f t="shared" si="9"/>
        <v>0</v>
      </c>
      <c r="Z21" s="61">
        <v>0</v>
      </c>
      <c r="AA21" s="62">
        <v>0</v>
      </c>
      <c r="AB21" s="63">
        <f t="shared" si="0"/>
        <v>0</v>
      </c>
      <c r="AC21" s="61">
        <v>0</v>
      </c>
      <c r="AD21" s="62">
        <v>0</v>
      </c>
      <c r="AE21" s="63">
        <f t="shared" si="10"/>
        <v>0</v>
      </c>
      <c r="AF21" s="61">
        <v>0</v>
      </c>
      <c r="AG21" s="62">
        <v>0</v>
      </c>
      <c r="AH21" s="63">
        <f t="shared" si="11"/>
        <v>0</v>
      </c>
      <c r="AI21" s="61">
        <v>0</v>
      </c>
      <c r="AJ21" s="62">
        <v>0</v>
      </c>
      <c r="AK21" s="63">
        <f t="shared" si="12"/>
        <v>0</v>
      </c>
      <c r="AL21" s="54"/>
      <c r="AM21" s="54"/>
      <c r="AN21" s="54"/>
    </row>
    <row r="22" spans="1:40" ht="18.75" customHeight="1" x14ac:dyDescent="0.2">
      <c r="A22" s="95"/>
      <c r="B22" s="55">
        <v>2800</v>
      </c>
      <c r="C22" s="89" t="s">
        <v>101</v>
      </c>
      <c r="D22" s="90"/>
      <c r="E22" s="56">
        <f t="shared" si="1"/>
        <v>696.25</v>
      </c>
      <c r="F22" s="57">
        <f t="shared" si="1"/>
        <v>696.22</v>
      </c>
      <c r="G22" s="82">
        <f t="shared" si="2"/>
        <v>2.9999999999972715E-2</v>
      </c>
      <c r="H22" s="58">
        <f t="shared" si="3"/>
        <v>696.25</v>
      </c>
      <c r="I22" s="59">
        <f t="shared" si="3"/>
        <v>696.22</v>
      </c>
      <c r="J22" s="60">
        <f t="shared" si="4"/>
        <v>2.9999999999972715E-2</v>
      </c>
      <c r="K22" s="61">
        <v>696.25</v>
      </c>
      <c r="L22" s="62">
        <v>696.22</v>
      </c>
      <c r="M22" s="63">
        <f t="shared" si="5"/>
        <v>2.9999999999972715E-2</v>
      </c>
      <c r="N22" s="61">
        <v>0</v>
      </c>
      <c r="O22" s="62">
        <v>0</v>
      </c>
      <c r="P22" s="63">
        <f t="shared" si="6"/>
        <v>0</v>
      </c>
      <c r="Q22" s="61">
        <v>0</v>
      </c>
      <c r="R22" s="62">
        <v>0</v>
      </c>
      <c r="S22" s="63">
        <f t="shared" si="7"/>
        <v>0</v>
      </c>
      <c r="T22" s="61">
        <v>0</v>
      </c>
      <c r="U22" s="62">
        <v>0</v>
      </c>
      <c r="V22" s="63">
        <f t="shared" si="8"/>
        <v>0</v>
      </c>
      <c r="W22" s="61">
        <v>0</v>
      </c>
      <c r="X22" s="62">
        <v>0</v>
      </c>
      <c r="Y22" s="63">
        <f t="shared" si="9"/>
        <v>0</v>
      </c>
      <c r="Z22" s="61">
        <v>0</v>
      </c>
      <c r="AA22" s="62">
        <v>0</v>
      </c>
      <c r="AB22" s="63">
        <f t="shared" si="0"/>
        <v>0</v>
      </c>
      <c r="AC22" s="61">
        <v>0</v>
      </c>
      <c r="AD22" s="62">
        <v>0</v>
      </c>
      <c r="AE22" s="63">
        <f t="shared" si="10"/>
        <v>0</v>
      </c>
      <c r="AF22" s="61">
        <v>0</v>
      </c>
      <c r="AG22" s="62">
        <v>0</v>
      </c>
      <c r="AH22" s="63">
        <f t="shared" si="11"/>
        <v>0</v>
      </c>
      <c r="AI22" s="61">
        <v>0</v>
      </c>
      <c r="AJ22" s="62">
        <v>0</v>
      </c>
      <c r="AK22" s="63">
        <f t="shared" si="12"/>
        <v>0</v>
      </c>
      <c r="AL22" s="54"/>
      <c r="AM22" s="54"/>
      <c r="AN22" s="54"/>
    </row>
    <row r="23" spans="1:40" ht="18.75" customHeight="1" x14ac:dyDescent="0.2">
      <c r="A23" s="95"/>
      <c r="B23" s="55">
        <v>3110</v>
      </c>
      <c r="C23" s="89" t="s">
        <v>102</v>
      </c>
      <c r="D23" s="90"/>
      <c r="E23" s="56">
        <f t="shared" si="1"/>
        <v>33300</v>
      </c>
      <c r="F23" s="57">
        <f t="shared" si="1"/>
        <v>33300</v>
      </c>
      <c r="G23" s="82">
        <f t="shared" si="2"/>
        <v>0</v>
      </c>
      <c r="H23" s="58">
        <f t="shared" si="3"/>
        <v>0</v>
      </c>
      <c r="I23" s="59">
        <f t="shared" si="3"/>
        <v>0</v>
      </c>
      <c r="J23" s="60">
        <f t="shared" si="4"/>
        <v>0</v>
      </c>
      <c r="K23" s="61">
        <v>0</v>
      </c>
      <c r="L23" s="62">
        <v>0</v>
      </c>
      <c r="M23" s="63">
        <f t="shared" si="5"/>
        <v>0</v>
      </c>
      <c r="N23" s="61">
        <v>0</v>
      </c>
      <c r="O23" s="62">
        <v>0</v>
      </c>
      <c r="P23" s="63">
        <f t="shared" si="6"/>
        <v>0</v>
      </c>
      <c r="Q23" s="61">
        <v>0</v>
      </c>
      <c r="R23" s="62">
        <v>0</v>
      </c>
      <c r="S23" s="63">
        <f t="shared" si="7"/>
        <v>0</v>
      </c>
      <c r="T23" s="61">
        <v>0</v>
      </c>
      <c r="U23" s="62">
        <v>0</v>
      </c>
      <c r="V23" s="63">
        <f t="shared" si="8"/>
        <v>0</v>
      </c>
      <c r="W23" s="61">
        <v>0</v>
      </c>
      <c r="X23" s="62">
        <v>0</v>
      </c>
      <c r="Y23" s="63">
        <f t="shared" si="9"/>
        <v>0</v>
      </c>
      <c r="Z23" s="61">
        <v>33300</v>
      </c>
      <c r="AA23" s="62">
        <v>33300</v>
      </c>
      <c r="AB23" s="63">
        <f t="shared" si="0"/>
        <v>0</v>
      </c>
      <c r="AC23" s="61">
        <v>0</v>
      </c>
      <c r="AD23" s="62">
        <v>0</v>
      </c>
      <c r="AE23" s="63">
        <f t="shared" si="10"/>
        <v>0</v>
      </c>
      <c r="AF23" s="61">
        <v>0</v>
      </c>
      <c r="AG23" s="62">
        <v>0</v>
      </c>
      <c r="AH23" s="63">
        <f t="shared" si="11"/>
        <v>0</v>
      </c>
      <c r="AI23" s="61"/>
      <c r="AJ23" s="62"/>
      <c r="AK23" s="63">
        <f t="shared" si="12"/>
        <v>0</v>
      </c>
      <c r="AL23" s="54"/>
      <c r="AM23" s="54"/>
      <c r="AN23" s="54"/>
    </row>
    <row r="24" spans="1:40" ht="18.75" customHeight="1" x14ac:dyDescent="0.2">
      <c r="A24" s="95"/>
      <c r="B24" s="64">
        <v>3132</v>
      </c>
      <c r="C24" s="91" t="s">
        <v>103</v>
      </c>
      <c r="D24" s="92"/>
      <c r="E24" s="56">
        <f t="shared" si="1"/>
        <v>0</v>
      </c>
      <c r="F24" s="57">
        <f t="shared" si="1"/>
        <v>0</v>
      </c>
      <c r="G24" s="82">
        <f t="shared" si="2"/>
        <v>0</v>
      </c>
      <c r="H24" s="58">
        <f t="shared" si="3"/>
        <v>0</v>
      </c>
      <c r="I24" s="59">
        <f t="shared" si="3"/>
        <v>0</v>
      </c>
      <c r="J24" s="60">
        <f t="shared" si="4"/>
        <v>0</v>
      </c>
      <c r="K24" s="61">
        <v>0</v>
      </c>
      <c r="L24" s="62">
        <v>0</v>
      </c>
      <c r="M24" s="63">
        <f t="shared" si="5"/>
        <v>0</v>
      </c>
      <c r="N24" s="61">
        <v>0</v>
      </c>
      <c r="O24" s="62">
        <v>0</v>
      </c>
      <c r="P24" s="63">
        <f t="shared" si="6"/>
        <v>0</v>
      </c>
      <c r="Q24" s="61">
        <v>0</v>
      </c>
      <c r="R24" s="62">
        <v>0</v>
      </c>
      <c r="S24" s="63">
        <f t="shared" si="7"/>
        <v>0</v>
      </c>
      <c r="T24" s="61">
        <v>0</v>
      </c>
      <c r="U24" s="62">
        <v>0</v>
      </c>
      <c r="V24" s="63">
        <f t="shared" si="8"/>
        <v>0</v>
      </c>
      <c r="W24" s="61">
        <v>0</v>
      </c>
      <c r="X24" s="62">
        <v>0</v>
      </c>
      <c r="Y24" s="63">
        <f t="shared" si="9"/>
        <v>0</v>
      </c>
      <c r="Z24" s="61">
        <v>0</v>
      </c>
      <c r="AA24" s="62">
        <v>0</v>
      </c>
      <c r="AB24" s="63">
        <f t="shared" si="0"/>
        <v>0</v>
      </c>
      <c r="AC24" s="61">
        <v>0</v>
      </c>
      <c r="AD24" s="62">
        <v>0</v>
      </c>
      <c r="AE24" s="63">
        <f t="shared" si="10"/>
        <v>0</v>
      </c>
      <c r="AF24" s="61">
        <v>0</v>
      </c>
      <c r="AG24" s="62">
        <v>0</v>
      </c>
      <c r="AH24" s="63">
        <f t="shared" si="11"/>
        <v>0</v>
      </c>
      <c r="AI24" s="61">
        <v>0</v>
      </c>
      <c r="AJ24" s="62">
        <v>0</v>
      </c>
      <c r="AK24" s="63">
        <f t="shared" si="12"/>
        <v>0</v>
      </c>
      <c r="AL24" s="54"/>
      <c r="AM24" s="54"/>
      <c r="AN24" s="54"/>
    </row>
    <row r="25" spans="1:40" ht="18.75" customHeight="1" thickBot="1" x14ac:dyDescent="0.25">
      <c r="A25" s="95"/>
      <c r="B25" s="64">
        <v>3142</v>
      </c>
      <c r="C25" s="93" t="s">
        <v>104</v>
      </c>
      <c r="D25" s="93"/>
      <c r="E25" s="65">
        <f t="shared" si="1"/>
        <v>0</v>
      </c>
      <c r="F25" s="66">
        <f t="shared" si="1"/>
        <v>0</v>
      </c>
      <c r="G25" s="83">
        <f>E25-F25</f>
        <v>0</v>
      </c>
      <c r="H25" s="67">
        <f t="shared" si="3"/>
        <v>0</v>
      </c>
      <c r="I25" s="68">
        <f t="shared" si="3"/>
        <v>0</v>
      </c>
      <c r="J25" s="69">
        <f>H25-I25</f>
        <v>0</v>
      </c>
      <c r="K25" s="70">
        <v>0</v>
      </c>
      <c r="L25" s="62">
        <v>0</v>
      </c>
      <c r="M25" s="71">
        <f>K25-L25</f>
        <v>0</v>
      </c>
      <c r="N25" s="70">
        <v>0</v>
      </c>
      <c r="O25" s="62">
        <v>0</v>
      </c>
      <c r="P25" s="71">
        <f>N25-O25</f>
        <v>0</v>
      </c>
      <c r="Q25" s="70">
        <v>0</v>
      </c>
      <c r="R25" s="62">
        <v>0</v>
      </c>
      <c r="S25" s="71">
        <f>Q25-R25</f>
        <v>0</v>
      </c>
      <c r="T25" s="70">
        <v>0</v>
      </c>
      <c r="U25" s="62">
        <v>0</v>
      </c>
      <c r="V25" s="71">
        <f>T25-U25</f>
        <v>0</v>
      </c>
      <c r="W25" s="70">
        <v>0</v>
      </c>
      <c r="X25" s="62">
        <v>0</v>
      </c>
      <c r="Y25" s="71">
        <f>W25-X25</f>
        <v>0</v>
      </c>
      <c r="Z25" s="70">
        <v>0</v>
      </c>
      <c r="AA25" s="62">
        <v>0</v>
      </c>
      <c r="AB25" s="71">
        <f t="shared" si="0"/>
        <v>0</v>
      </c>
      <c r="AC25" s="61">
        <v>0</v>
      </c>
      <c r="AD25" s="62">
        <v>0</v>
      </c>
      <c r="AE25" s="71">
        <f>AC25-AD25</f>
        <v>0</v>
      </c>
      <c r="AF25" s="70">
        <v>0</v>
      </c>
      <c r="AG25" s="62">
        <v>0</v>
      </c>
      <c r="AH25" s="71">
        <f>AF25-AG25</f>
        <v>0</v>
      </c>
      <c r="AI25" s="70">
        <v>0</v>
      </c>
      <c r="AJ25" s="62">
        <v>0</v>
      </c>
      <c r="AK25" s="71">
        <f>AI25-AJ25</f>
        <v>0</v>
      </c>
      <c r="AL25" s="54"/>
      <c r="AM25" s="54"/>
      <c r="AN25" s="54"/>
    </row>
    <row r="26" spans="1:40" ht="18.75" customHeight="1" thickBot="1" x14ac:dyDescent="0.25">
      <c r="A26" s="72" t="s">
        <v>105</v>
      </c>
      <c r="B26" s="73"/>
      <c r="C26" s="73"/>
      <c r="D26" s="85"/>
      <c r="E26" s="84">
        <f t="shared" ref="E26:U26" si="13">SUM(E9:E25)</f>
        <v>9724729.7200000007</v>
      </c>
      <c r="F26" s="75">
        <f t="shared" si="13"/>
        <v>9467304.1199999973</v>
      </c>
      <c r="G26" s="74">
        <f t="shared" si="13"/>
        <v>257425.60000000137</v>
      </c>
      <c r="H26" s="77">
        <f t="shared" si="13"/>
        <v>8555655.7200000007</v>
      </c>
      <c r="I26" s="78">
        <f t="shared" si="13"/>
        <v>8469545.709999999</v>
      </c>
      <c r="J26" s="74">
        <f t="shared" si="13"/>
        <v>86110.010000001013</v>
      </c>
      <c r="K26" s="84">
        <f t="shared" si="13"/>
        <v>8523310.7200000007</v>
      </c>
      <c r="L26" s="75">
        <f t="shared" si="13"/>
        <v>8444843.5199999996</v>
      </c>
      <c r="M26" s="76">
        <f t="shared" si="13"/>
        <v>78467.20000000119</v>
      </c>
      <c r="N26" s="84">
        <f t="shared" si="13"/>
        <v>32345</v>
      </c>
      <c r="O26" s="75">
        <f t="shared" si="13"/>
        <v>24702.190000000002</v>
      </c>
      <c r="P26" s="76">
        <f t="shared" si="13"/>
        <v>7642.81</v>
      </c>
      <c r="Q26" s="84">
        <f t="shared" si="13"/>
        <v>0</v>
      </c>
      <c r="R26" s="75">
        <f t="shared" si="13"/>
        <v>0</v>
      </c>
      <c r="S26" s="76">
        <f t="shared" si="13"/>
        <v>0</v>
      </c>
      <c r="T26" s="77">
        <f t="shared" si="13"/>
        <v>1072500</v>
      </c>
      <c r="U26" s="78">
        <f t="shared" si="13"/>
        <v>901184.40999999992</v>
      </c>
      <c r="V26" s="76">
        <f>SUM(V9:V24)</f>
        <v>171315.59000000005</v>
      </c>
      <c r="W26" s="79">
        <f>SUM(W9:W25)</f>
        <v>63274</v>
      </c>
      <c r="X26" s="78">
        <f>SUM(X9:X25)</f>
        <v>63274</v>
      </c>
      <c r="Y26" s="76">
        <f>SUM(Y9:Y24)</f>
        <v>0</v>
      </c>
      <c r="Z26" s="77">
        <f>SUM(Z9:Z25)</f>
        <v>33300</v>
      </c>
      <c r="AA26" s="78">
        <f>SUM(AA9:AA25)</f>
        <v>33300</v>
      </c>
      <c r="AB26" s="76">
        <f>SUM(AB9:AB24)</f>
        <v>0</v>
      </c>
      <c r="AC26" s="77">
        <f>SUM(AC9:AC25)</f>
        <v>0</v>
      </c>
      <c r="AD26" s="78">
        <f>SUM(AD9:AD25)</f>
        <v>0</v>
      </c>
      <c r="AE26" s="76">
        <f>SUM(AE9:AE24)</f>
        <v>0</v>
      </c>
      <c r="AF26" s="77">
        <f>SUM(AF9:AF25)</f>
        <v>0</v>
      </c>
      <c r="AG26" s="78">
        <f>SUM(AG9:AG25)</f>
        <v>0</v>
      </c>
      <c r="AH26" s="76">
        <f>SUM(AH9:AH24)</f>
        <v>0</v>
      </c>
      <c r="AI26" s="77">
        <f>SUM(AI9:AI25)</f>
        <v>0</v>
      </c>
      <c r="AJ26" s="78">
        <f>SUM(AJ9:AJ25)</f>
        <v>0</v>
      </c>
      <c r="AK26" s="76">
        <f>SUM(AK9:AK24)</f>
        <v>0</v>
      </c>
      <c r="AL26" s="54"/>
      <c r="AM26" s="54"/>
      <c r="AN26" s="54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</mergeCells>
  <pageMargins left="0.59055118110236227" right="0.39370078740157483" top="0.39370078740157483" bottom="0.39370078740157483" header="0.51181102362204722" footer="0.51181102362204722"/>
  <pageSetup paperSize="9" scale="44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09A38-73A9-4B3C-897F-75E6FF92C879}">
  <sheetPr codeName="Лист7">
    <pageSetUpPr fitToPage="1"/>
  </sheetPr>
  <dimension ref="A1:O123"/>
  <sheetViews>
    <sheetView zoomScale="85" zoomScaleNormal="85" zoomScaleSheetLayoutView="100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4" style="1" hidden="1" customWidth="1" outlineLevel="1"/>
    <col min="6" max="6" width="12.7109375" style="1" customWidth="1" collapsed="1"/>
    <col min="7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ЗДО4!B4</f>
        <v>за 12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SUM(D6:D50)</f>
        <v>214875.15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t="19.5" hidden="1" customHeight="1" outlineLevel="1" x14ac:dyDescent="0.3">
      <c r="A5" s="7"/>
      <c r="B5" s="7"/>
      <c r="C5" s="8"/>
      <c r="D5" s="8">
        <f>ЗДО4!I11</f>
        <v>214875.15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7" t="s">
        <v>3</v>
      </c>
      <c r="C6" s="127"/>
      <c r="D6" s="10">
        <v>2211.2600000000002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7" t="s">
        <v>4</v>
      </c>
      <c r="C7" s="127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7" t="s">
        <v>7</v>
      </c>
      <c r="C15" s="127"/>
      <c r="D15" s="10">
        <v>3303.3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7" t="s">
        <v>8</v>
      </c>
      <c r="C16" s="127"/>
      <c r="D16" s="10">
        <v>943.1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7" t="s">
        <v>9</v>
      </c>
      <c r="C17" s="127"/>
      <c r="D17" s="10">
        <v>50168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SUM(C19:C35)</f>
        <v>50168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v>15174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f>2111+42</f>
        <v>2153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6" t="s">
        <v>12</v>
      </c>
      <c r="C21" s="14">
        <v>6357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6" t="s">
        <v>13</v>
      </c>
      <c r="C22" s="14">
        <v>18100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6" t="s">
        <v>14</v>
      </c>
      <c r="C23" s="14">
        <v>845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9">
        <v>5697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v>1842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8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</v>
      </c>
      <c r="B36" s="127" t="s">
        <v>17</v>
      </c>
      <c r="C36" s="127"/>
      <c r="D36" s="10">
        <v>24023.25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>
        <v>2210.6999999999998</v>
      </c>
      <c r="B37" s="127" t="s">
        <v>18</v>
      </c>
      <c r="C37" s="127"/>
      <c r="D37" s="10">
        <v>12600</v>
      </c>
      <c r="E37" s="6"/>
      <c r="F37" s="6"/>
      <c r="G37" s="6"/>
      <c r="I37" s="6"/>
      <c r="J37" s="6"/>
      <c r="K37" s="6"/>
      <c r="M37" s="6"/>
      <c r="N37" s="6"/>
      <c r="O37" s="6"/>
    </row>
    <row r="38" spans="1:15" hidden="1" outlineLevel="1" x14ac:dyDescent="0.3">
      <c r="A38" s="11"/>
      <c r="B38" s="12"/>
      <c r="C38" s="13">
        <f>SUM(C39:C42)</f>
        <v>12600</v>
      </c>
      <c r="D38" s="14"/>
      <c r="E38" s="15">
        <f>D37-C38</f>
        <v>0</v>
      </c>
    </row>
    <row r="39" spans="1:15" collapsed="1" x14ac:dyDescent="0.3">
      <c r="A39" s="9"/>
      <c r="B39" s="17" t="s">
        <v>19</v>
      </c>
      <c r="C39" s="14">
        <v>12600</v>
      </c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8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x14ac:dyDescent="0.3">
      <c r="A43" s="9">
        <v>2210.8000000000002</v>
      </c>
      <c r="B43" s="127" t="s">
        <v>20</v>
      </c>
      <c r="C43" s="127"/>
      <c r="D43" s="10">
        <v>742.5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x14ac:dyDescent="0.3">
      <c r="A44" s="9">
        <v>2210.9</v>
      </c>
      <c r="B44" s="127" t="s">
        <v>21</v>
      </c>
      <c r="C44" s="127"/>
      <c r="D44" s="10">
        <v>3210</v>
      </c>
      <c r="E44" s="6"/>
      <c r="F44" s="6"/>
      <c r="G44" s="6"/>
      <c r="I44" s="6"/>
      <c r="J44" s="6"/>
      <c r="K44" s="6"/>
      <c r="M44" s="6"/>
      <c r="N44" s="6"/>
      <c r="O44" s="6"/>
    </row>
    <row r="45" spans="1:15" hidden="1" outlineLevel="1" x14ac:dyDescent="0.3">
      <c r="A45" s="11"/>
      <c r="B45" s="12"/>
      <c r="C45" s="13">
        <f>SUM(C46:C49)</f>
        <v>3210</v>
      </c>
      <c r="D45" s="14"/>
      <c r="E45" s="15">
        <f>D44-C45</f>
        <v>0</v>
      </c>
    </row>
    <row r="46" spans="1:15" collapsed="1" x14ac:dyDescent="0.3">
      <c r="A46" s="9"/>
      <c r="B46" s="17" t="s">
        <v>22</v>
      </c>
      <c r="C46" s="14">
        <v>2350</v>
      </c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/>
      <c r="B47" s="17" t="s">
        <v>23</v>
      </c>
      <c r="C47" s="14">
        <v>860</v>
      </c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8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>
        <v>2211.9</v>
      </c>
      <c r="B50" s="127" t="s">
        <v>24</v>
      </c>
      <c r="C50" s="127"/>
      <c r="D50" s="10">
        <v>117105.06</v>
      </c>
      <c r="E50" s="6"/>
      <c r="F50" s="6"/>
      <c r="G50" s="6"/>
      <c r="I50" s="6"/>
      <c r="J50" s="6"/>
      <c r="K50" s="6"/>
      <c r="M50" s="6"/>
      <c r="N50" s="6"/>
      <c r="O50" s="6"/>
    </row>
    <row r="51" spans="1:15" hidden="1" outlineLevel="1" x14ac:dyDescent="0.3">
      <c r="A51" s="11"/>
      <c r="B51" s="12"/>
      <c r="C51" s="13">
        <f>SUM(C52:C68)</f>
        <v>117105.06</v>
      </c>
      <c r="D51" s="14"/>
      <c r="E51" s="15">
        <f>D50-C51</f>
        <v>0</v>
      </c>
    </row>
    <row r="52" spans="1:15" collapsed="1" x14ac:dyDescent="0.3">
      <c r="A52" s="9"/>
      <c r="B52" s="17" t="s">
        <v>25</v>
      </c>
      <c r="C52" s="14">
        <v>1415.64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26</v>
      </c>
      <c r="C53" s="14">
        <v>1498.92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27</v>
      </c>
      <c r="C54" s="14">
        <v>350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28</v>
      </c>
      <c r="C55" s="14">
        <v>300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29</v>
      </c>
      <c r="C56" s="14">
        <f>37892+1600</f>
        <v>39492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30</v>
      </c>
      <c r="C57" s="14">
        <v>28812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31</v>
      </c>
      <c r="C58" s="14">
        <v>2500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6" t="s">
        <v>32</v>
      </c>
      <c r="C59" s="14">
        <v>1075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33</v>
      </c>
      <c r="C60" s="14">
        <v>1620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6" t="s">
        <v>34</v>
      </c>
      <c r="C61" s="14">
        <v>1400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6" t="s">
        <v>35</v>
      </c>
      <c r="C62" s="14">
        <v>376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6" t="s">
        <v>36</v>
      </c>
      <c r="C63" s="14">
        <v>1026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6" t="s">
        <v>37</v>
      </c>
      <c r="C64" s="14">
        <v>15382.5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6" t="s">
        <v>38</v>
      </c>
      <c r="C65" s="14">
        <v>6597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6" t="s">
        <v>39</v>
      </c>
      <c r="C66" s="14">
        <v>260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9"/>
      <c r="B67" s="17" t="s">
        <v>40</v>
      </c>
      <c r="C67" s="14">
        <v>15000</v>
      </c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hidden="1" outlineLevel="1" x14ac:dyDescent="0.3">
      <c r="A68" s="6"/>
      <c r="B68" s="20"/>
      <c r="D68" s="2" t="b">
        <f>D4=D5</f>
        <v>1</v>
      </c>
      <c r="E68" s="6"/>
      <c r="F68" s="6"/>
      <c r="G68" s="6"/>
      <c r="I68" s="6"/>
      <c r="J68" s="6"/>
      <c r="K68" s="6"/>
      <c r="M68" s="6"/>
      <c r="N68" s="6"/>
      <c r="O68" s="6"/>
    </row>
    <row r="69" spans="1:15" collapsed="1" x14ac:dyDescent="0.3">
      <c r="A69" s="6"/>
      <c r="B69" s="20"/>
      <c r="E69" s="6"/>
      <c r="F69" s="6"/>
      <c r="G69" s="6"/>
      <c r="I69" s="6"/>
      <c r="J69" s="6"/>
      <c r="K69" s="6"/>
      <c r="M69" s="6"/>
      <c r="N69" s="6"/>
      <c r="O69" s="6"/>
    </row>
    <row r="70" spans="1:15" x14ac:dyDescent="0.3">
      <c r="A70" s="6"/>
      <c r="B70" s="6"/>
      <c r="E70" s="6"/>
      <c r="F70" s="6"/>
      <c r="G70" s="6"/>
      <c r="I70" s="6"/>
      <c r="J70" s="6"/>
      <c r="K70" s="6"/>
      <c r="M70" s="6"/>
      <c r="N70" s="6"/>
      <c r="O70" s="6"/>
    </row>
    <row r="71" spans="1:15" ht="14.25" customHeight="1" x14ac:dyDescent="0.3"/>
    <row r="72" spans="1:15" ht="39.75" customHeight="1" x14ac:dyDescent="0.3">
      <c r="A72" s="3">
        <v>2240</v>
      </c>
      <c r="B72" s="128" t="s">
        <v>41</v>
      </c>
      <c r="C72" s="128"/>
      <c r="D72" s="4">
        <f>SUM(D74:D105)</f>
        <v>119812.9</v>
      </c>
      <c r="E72" s="6"/>
      <c r="F72" s="6"/>
      <c r="G72" s="6"/>
      <c r="I72" s="6"/>
      <c r="J72" s="6"/>
      <c r="K72" s="6"/>
      <c r="M72" s="6"/>
      <c r="N72" s="6"/>
      <c r="O72" s="6"/>
    </row>
    <row r="73" spans="1:15" ht="23.25" hidden="1" customHeight="1" outlineLevel="1" x14ac:dyDescent="0.3">
      <c r="A73" s="21">
        <v>2240</v>
      </c>
      <c r="B73" s="21"/>
      <c r="C73" s="8"/>
      <c r="D73" s="8">
        <f>ЗДО4!I13</f>
        <v>119812.90000000001</v>
      </c>
      <c r="E73" s="6" t="b">
        <f>D73=D72</f>
        <v>1</v>
      </c>
      <c r="F73" s="6"/>
    </row>
    <row r="74" spans="1:15" collapsed="1" x14ac:dyDescent="0.3">
      <c r="A74" s="11">
        <v>2240.1</v>
      </c>
      <c r="B74" s="127" t="s">
        <v>42</v>
      </c>
      <c r="C74" s="127"/>
      <c r="D74" s="10">
        <v>34265.74</v>
      </c>
    </row>
    <row r="75" spans="1:15" x14ac:dyDescent="0.3">
      <c r="A75" s="11">
        <v>2240.1999999999998</v>
      </c>
      <c r="B75" s="124" t="s">
        <v>43</v>
      </c>
      <c r="C75" s="125"/>
      <c r="D75" s="10">
        <v>300</v>
      </c>
    </row>
    <row r="76" spans="1:15" x14ac:dyDescent="0.3">
      <c r="A76" s="11">
        <v>2240.3000000000002</v>
      </c>
      <c r="B76" s="124" t="s">
        <v>44</v>
      </c>
      <c r="C76" s="125"/>
      <c r="D76" s="10"/>
    </row>
    <row r="77" spans="1:15" hidden="1" outlineLevel="1" x14ac:dyDescent="0.3">
      <c r="A77" s="11"/>
      <c r="B77" s="12"/>
      <c r="C77" s="13">
        <f>SUM(C78:C82)</f>
        <v>0</v>
      </c>
      <c r="D77" s="14"/>
      <c r="E77" s="15">
        <f>D76-C77</f>
        <v>0</v>
      </c>
    </row>
    <row r="78" spans="1:15" hidden="1" collapsed="1" x14ac:dyDescent="0.3">
      <c r="A78" s="11"/>
      <c r="B78" s="17"/>
      <c r="C78" s="14"/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7"/>
      <c r="C80" s="14"/>
      <c r="D80" s="14"/>
    </row>
    <row r="81" spans="1:5" hidden="1" x14ac:dyDescent="0.3">
      <c r="A81" s="11"/>
      <c r="B81" s="17"/>
      <c r="C81" s="14"/>
      <c r="D81" s="14"/>
    </row>
    <row r="82" spans="1:5" hidden="1" x14ac:dyDescent="0.3">
      <c r="A82" s="11"/>
      <c r="B82" s="11"/>
      <c r="C82" s="14"/>
      <c r="D82" s="14"/>
    </row>
    <row r="83" spans="1:5" hidden="1" x14ac:dyDescent="0.3">
      <c r="A83" s="11">
        <v>2240.4</v>
      </c>
      <c r="B83" s="124" t="s">
        <v>45</v>
      </c>
      <c r="C83" s="125"/>
      <c r="D83" s="10"/>
    </row>
    <row r="84" spans="1:5" x14ac:dyDescent="0.3">
      <c r="A84" s="11">
        <v>2240.5</v>
      </c>
      <c r="B84" s="124" t="s">
        <v>46</v>
      </c>
      <c r="C84" s="125"/>
      <c r="D84" s="10">
        <v>60429.06</v>
      </c>
    </row>
    <row r="85" spans="1:5" hidden="1" outlineLevel="1" x14ac:dyDescent="0.3">
      <c r="A85" s="11"/>
      <c r="B85" s="12"/>
      <c r="C85" s="13">
        <f>SUM(C86:C93)</f>
        <v>60429.06</v>
      </c>
      <c r="D85" s="14"/>
      <c r="E85" s="15">
        <f>D84-C85</f>
        <v>0</v>
      </c>
    </row>
    <row r="86" spans="1:5" ht="19.5" customHeight="1" collapsed="1" x14ac:dyDescent="0.3">
      <c r="A86" s="11"/>
      <c r="B86" s="16" t="s">
        <v>47</v>
      </c>
      <c r="C86" s="14">
        <v>550</v>
      </c>
      <c r="D86" s="14"/>
    </row>
    <row r="87" spans="1:5" ht="19.5" customHeight="1" x14ac:dyDescent="0.3">
      <c r="A87" s="11"/>
      <c r="B87" s="16" t="s">
        <v>48</v>
      </c>
      <c r="C87" s="14">
        <v>597.70000000000005</v>
      </c>
      <c r="D87" s="14"/>
    </row>
    <row r="88" spans="1:5" x14ac:dyDescent="0.3">
      <c r="A88" s="11"/>
      <c r="B88" s="16" t="s">
        <v>49</v>
      </c>
      <c r="C88" s="14">
        <v>9293.36</v>
      </c>
      <c r="D88" s="14"/>
    </row>
    <row r="89" spans="1:5" x14ac:dyDescent="0.3">
      <c r="A89" s="11"/>
      <c r="B89" s="16" t="s">
        <v>50</v>
      </c>
      <c r="C89" s="14">
        <v>49988</v>
      </c>
      <c r="D89" s="14"/>
    </row>
    <row r="90" spans="1:5" hidden="1" x14ac:dyDescent="0.3">
      <c r="A90" s="11"/>
      <c r="B90" s="16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/>
      <c r="B92" s="17"/>
      <c r="C92" s="14"/>
      <c r="D92" s="14"/>
    </row>
    <row r="93" spans="1:5" hidden="1" x14ac:dyDescent="0.3">
      <c r="A93" s="11"/>
      <c r="B93" s="17"/>
      <c r="C93" s="14"/>
      <c r="D93" s="14"/>
    </row>
    <row r="94" spans="1:5" hidden="1" x14ac:dyDescent="0.3">
      <c r="A94" s="11">
        <v>2240.6</v>
      </c>
      <c r="B94" s="124" t="s">
        <v>51</v>
      </c>
      <c r="C94" s="125"/>
      <c r="D94" s="10"/>
    </row>
    <row r="95" spans="1:5" x14ac:dyDescent="0.3">
      <c r="A95" s="11">
        <v>2240.6999999999998</v>
      </c>
      <c r="B95" s="124" t="s">
        <v>52</v>
      </c>
      <c r="C95" s="125"/>
      <c r="D95" s="10">
        <v>5060.8</v>
      </c>
    </row>
    <row r="96" spans="1:5" x14ac:dyDescent="0.3">
      <c r="A96" s="11">
        <v>2240.8000000000002</v>
      </c>
      <c r="B96" s="124" t="s">
        <v>53</v>
      </c>
      <c r="C96" s="125"/>
      <c r="D96" s="10">
        <v>1126.95</v>
      </c>
    </row>
    <row r="97" spans="1:5" x14ac:dyDescent="0.3">
      <c r="A97" s="11">
        <v>2240.9</v>
      </c>
      <c r="B97" s="124" t="s">
        <v>54</v>
      </c>
      <c r="C97" s="125"/>
      <c r="D97" s="10">
        <v>395</v>
      </c>
    </row>
    <row r="98" spans="1:5" hidden="1" x14ac:dyDescent="0.3">
      <c r="A98" s="11">
        <v>2241.1</v>
      </c>
      <c r="B98" s="124" t="s">
        <v>55</v>
      </c>
      <c r="C98" s="125"/>
      <c r="D98" s="10"/>
    </row>
    <row r="99" spans="1:5" hidden="1" x14ac:dyDescent="0.3">
      <c r="A99" s="11">
        <v>2241.1999999999998</v>
      </c>
      <c r="B99" s="124" t="s">
        <v>56</v>
      </c>
      <c r="C99" s="125"/>
      <c r="D99" s="10"/>
    </row>
    <row r="100" spans="1:5" x14ac:dyDescent="0.3">
      <c r="A100" s="11">
        <v>2241.3000000000002</v>
      </c>
      <c r="B100" s="124" t="s">
        <v>57</v>
      </c>
      <c r="C100" s="125"/>
      <c r="D100" s="10">
        <v>3654.02</v>
      </c>
    </row>
    <row r="101" spans="1:5" ht="15.75" hidden="1" customHeight="1" x14ac:dyDescent="0.3">
      <c r="A101" s="11">
        <v>2241.4</v>
      </c>
      <c r="B101" s="124" t="s">
        <v>58</v>
      </c>
      <c r="C101" s="125"/>
      <c r="D101" s="10"/>
    </row>
    <row r="102" spans="1:5" hidden="1" x14ac:dyDescent="0.3">
      <c r="A102" s="11">
        <v>2241.5</v>
      </c>
      <c r="B102" s="124" t="s">
        <v>59</v>
      </c>
      <c r="C102" s="125"/>
      <c r="D102" s="10"/>
    </row>
    <row r="103" spans="1:5" ht="38.25" hidden="1" customHeight="1" x14ac:dyDescent="0.3">
      <c r="A103" s="11">
        <v>2241.6</v>
      </c>
      <c r="B103" s="126" t="s">
        <v>60</v>
      </c>
      <c r="C103" s="125"/>
      <c r="D103" s="10"/>
    </row>
    <row r="104" spans="1:5" hidden="1" x14ac:dyDescent="0.3">
      <c r="A104" s="11">
        <v>2241.6999999999998</v>
      </c>
      <c r="B104" s="124" t="s">
        <v>61</v>
      </c>
      <c r="C104" s="125"/>
      <c r="D104" s="10"/>
    </row>
    <row r="105" spans="1:5" x14ac:dyDescent="0.3">
      <c r="A105" s="11">
        <v>2241.9</v>
      </c>
      <c r="B105" s="124" t="s">
        <v>62</v>
      </c>
      <c r="C105" s="125"/>
      <c r="D105" s="10">
        <v>14581.33</v>
      </c>
    </row>
    <row r="106" spans="1:5" hidden="1" outlineLevel="1" x14ac:dyDescent="0.3">
      <c r="A106" s="11"/>
      <c r="B106" s="12"/>
      <c r="C106" s="13">
        <f>SUM(C107:C123)</f>
        <v>14581.33</v>
      </c>
      <c r="D106" s="22"/>
      <c r="E106" s="15">
        <f>D105-C106</f>
        <v>0</v>
      </c>
    </row>
    <row r="107" spans="1:5" ht="37.5" collapsed="1" x14ac:dyDescent="0.3">
      <c r="A107" s="11"/>
      <c r="B107" s="23" t="s">
        <v>63</v>
      </c>
      <c r="C107" s="14">
        <f>236.36+236.37+236.37+236.36+236.37+236.37+236.37+236.36+236.37+236.37+236.37</f>
        <v>2600.0399999999995</v>
      </c>
      <c r="D107" s="14"/>
    </row>
    <row r="108" spans="1:5" x14ac:dyDescent="0.3">
      <c r="A108" s="11"/>
      <c r="B108" s="23" t="s">
        <v>64</v>
      </c>
      <c r="C108" s="14">
        <f>539.44+599.97+543.49+250.16</f>
        <v>1933.0600000000002</v>
      </c>
      <c r="D108" s="14"/>
    </row>
    <row r="109" spans="1:5" x14ac:dyDescent="0.3">
      <c r="A109" s="11"/>
      <c r="B109" s="23" t="s">
        <v>65</v>
      </c>
      <c r="C109" s="14">
        <f>150+150+150+150</f>
        <v>600</v>
      </c>
      <c r="D109" s="14"/>
    </row>
    <row r="110" spans="1:5" x14ac:dyDescent="0.3">
      <c r="A110" s="11"/>
      <c r="B110" s="23" t="s">
        <v>66</v>
      </c>
      <c r="C110" s="14">
        <v>3662.03</v>
      </c>
      <c r="D110" s="14"/>
    </row>
    <row r="111" spans="1:5" x14ac:dyDescent="0.3">
      <c r="A111" s="11"/>
      <c r="B111" s="23" t="s">
        <v>67</v>
      </c>
      <c r="C111" s="14">
        <v>4318.6000000000004</v>
      </c>
      <c r="D111" s="14"/>
    </row>
    <row r="112" spans="1:5" x14ac:dyDescent="0.3">
      <c r="A112" s="11"/>
      <c r="B112" s="23" t="s">
        <v>68</v>
      </c>
      <c r="C112" s="14">
        <v>134.5</v>
      </c>
      <c r="D112" s="14"/>
    </row>
    <row r="113" spans="1:4" x14ac:dyDescent="0.3">
      <c r="A113" s="11"/>
      <c r="B113" s="23" t="s">
        <v>69</v>
      </c>
      <c r="C113" s="14">
        <v>1063.3399999999999</v>
      </c>
      <c r="D113" s="14"/>
    </row>
    <row r="114" spans="1:4" x14ac:dyDescent="0.3">
      <c r="A114" s="11"/>
      <c r="B114" s="23" t="s">
        <v>70</v>
      </c>
      <c r="C114" s="14">
        <v>269.76</v>
      </c>
      <c r="D114" s="14"/>
    </row>
    <row r="115" spans="1:4" hidden="1" x14ac:dyDescent="0.3">
      <c r="A115" s="11"/>
      <c r="B115" s="23"/>
      <c r="C115" s="14"/>
      <c r="D115" s="14"/>
    </row>
    <row r="116" spans="1:4" hidden="1" x14ac:dyDescent="0.3">
      <c r="A116" s="11"/>
      <c r="B116" s="23"/>
      <c r="C116" s="14"/>
      <c r="D116" s="14"/>
    </row>
    <row r="117" spans="1:4" hidden="1" x14ac:dyDescent="0.3">
      <c r="A117" s="11"/>
      <c r="B117" s="16"/>
      <c r="C117" s="14"/>
      <c r="D117" s="14"/>
    </row>
    <row r="118" spans="1:4" hidden="1" x14ac:dyDescent="0.3">
      <c r="A118" s="11"/>
      <c r="B118" s="16"/>
      <c r="C118" s="14"/>
      <c r="D118" s="14"/>
    </row>
    <row r="119" spans="1:4" hidden="1" x14ac:dyDescent="0.3">
      <c r="A119" s="11"/>
      <c r="B119" s="16"/>
      <c r="C119" s="14"/>
      <c r="D119" s="14"/>
    </row>
    <row r="120" spans="1:4" hidden="1" x14ac:dyDescent="0.3">
      <c r="A120" s="11"/>
      <c r="B120" s="16"/>
      <c r="C120" s="14"/>
      <c r="D120" s="14"/>
    </row>
    <row r="121" spans="1:4" hidden="1" x14ac:dyDescent="0.3">
      <c r="A121" s="11"/>
      <c r="B121" s="16"/>
      <c r="C121" s="14"/>
      <c r="D121" s="14"/>
    </row>
    <row r="122" spans="1:4" hidden="1" outlineLevel="1" x14ac:dyDescent="0.3">
      <c r="B122" s="24"/>
      <c r="D122" s="2" t="b">
        <f>D72=D73</f>
        <v>1</v>
      </c>
    </row>
    <row r="123" spans="1:4" collapsed="1" x14ac:dyDescent="0.3">
      <c r="B123" s="24"/>
    </row>
  </sheetData>
  <sheetProtection sheet="1" objects="1" scenarios="1"/>
  <mergeCells count="31">
    <mergeCell ref="B44:C44"/>
    <mergeCell ref="A1:D1"/>
    <mergeCell ref="A2:D2"/>
    <mergeCell ref="B4:C4"/>
    <mergeCell ref="B6:C6"/>
    <mergeCell ref="B7:C7"/>
    <mergeCell ref="B15:C15"/>
    <mergeCell ref="B16:C16"/>
    <mergeCell ref="B17:C17"/>
    <mergeCell ref="B36:C36"/>
    <mergeCell ref="B37:C37"/>
    <mergeCell ref="B43:C43"/>
    <mergeCell ref="B98:C98"/>
    <mergeCell ref="B50:C50"/>
    <mergeCell ref="B72:C72"/>
    <mergeCell ref="B74:C74"/>
    <mergeCell ref="B75:C75"/>
    <mergeCell ref="B76:C76"/>
    <mergeCell ref="B83:C83"/>
    <mergeCell ref="B84:C84"/>
    <mergeCell ref="B94:C94"/>
    <mergeCell ref="B95:C95"/>
    <mergeCell ref="B96:C96"/>
    <mergeCell ref="B97:C97"/>
    <mergeCell ref="B105:C105"/>
    <mergeCell ref="B99:C99"/>
    <mergeCell ref="B100:C100"/>
    <mergeCell ref="B101:C101"/>
    <mergeCell ref="B102:C102"/>
    <mergeCell ref="B103:C103"/>
    <mergeCell ref="B104:C104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ЗДО4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cp:lastPrinted>2022-02-10T15:05:33Z</cp:lastPrinted>
  <dcterms:created xsi:type="dcterms:W3CDTF">2022-02-10T15:00:46Z</dcterms:created>
  <dcterms:modified xsi:type="dcterms:W3CDTF">2022-02-10T15:05:39Z</dcterms:modified>
</cp:coreProperties>
</file>