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7C9975ED-B503-4BB4-B510-BBD980904E31}" xr6:coauthVersionLast="36" xr6:coauthVersionMax="36" xr10:uidLastSave="{00000000-0000-0000-0000-000000000000}"/>
  <bookViews>
    <workbookView xWindow="0" yWindow="0" windowWidth="28800" windowHeight="11925" xr2:uid="{3DAB6C16-E026-4911-B568-1A3C81BB46F6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7" i="3"/>
  <c r="AF27" i="3"/>
  <c r="AD27" i="3"/>
  <c r="AC27" i="3"/>
  <c r="AA27" i="3"/>
  <c r="Z27" i="3"/>
  <c r="X27" i="3"/>
  <c r="W27" i="3"/>
  <c r="U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J21" i="3" s="1"/>
  <c r="H21" i="3"/>
  <c r="E21" i="3" s="1"/>
  <c r="F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K18" i="3"/>
  <c r="M18" i="3" s="1"/>
  <c r="I18" i="3"/>
  <c r="F18" i="3" s="1"/>
  <c r="AH17" i="3"/>
  <c r="AE17" i="3"/>
  <c r="AB17" i="3"/>
  <c r="Y17" i="3"/>
  <c r="V17" i="3"/>
  <c r="S17" i="3"/>
  <c r="P17" i="3"/>
  <c r="M17" i="3"/>
  <c r="I17" i="3"/>
  <c r="J17" i="3" s="1"/>
  <c r="H17" i="3"/>
  <c r="E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K15" i="3"/>
  <c r="M15" i="3" s="1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T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K10" i="3"/>
  <c r="M10" i="3" s="1"/>
  <c r="I10" i="3"/>
  <c r="AH9" i="3"/>
  <c r="AE9" i="3"/>
  <c r="AB9" i="3"/>
  <c r="Y9" i="3"/>
  <c r="V9" i="3"/>
  <c r="S9" i="3"/>
  <c r="S27" i="3" s="1"/>
  <c r="P9" i="3"/>
  <c r="K9" i="3"/>
  <c r="K27" i="3" s="1"/>
  <c r="I9" i="3"/>
  <c r="F9" i="3" s="1"/>
  <c r="C107" i="2"/>
  <c r="C104" i="2" s="1"/>
  <c r="E104" i="2" s="1"/>
  <c r="C106" i="2"/>
  <c r="C83" i="2"/>
  <c r="C82" i="2"/>
  <c r="E82" i="2" s="1"/>
  <c r="C74" i="2"/>
  <c r="E74" i="2" s="1"/>
  <c r="D71" i="2"/>
  <c r="D69" i="2"/>
  <c r="D117" i="2" s="1"/>
  <c r="C50" i="2"/>
  <c r="E50" i="2" s="1"/>
  <c r="C44" i="2"/>
  <c r="E44" i="2" s="1"/>
  <c r="C37" i="2"/>
  <c r="E37" i="2" s="1"/>
  <c r="C23" i="2"/>
  <c r="C21" i="2"/>
  <c r="C20" i="2"/>
  <c r="C19" i="2"/>
  <c r="C18" i="2" s="1"/>
  <c r="E18" i="2" s="1"/>
  <c r="C8" i="2"/>
  <c r="E8" i="2" s="1"/>
  <c r="D4" i="2"/>
  <c r="E5" i="2" s="1"/>
  <c r="E4" i="2" l="1"/>
  <c r="E70" i="2"/>
  <c r="J11" i="3"/>
  <c r="J19" i="3"/>
  <c r="AH27" i="3"/>
  <c r="G23" i="3"/>
  <c r="J12" i="3"/>
  <c r="M9" i="3"/>
  <c r="M27" i="3" s="1"/>
  <c r="Y27" i="3"/>
  <c r="J14" i="3"/>
  <c r="J25" i="3"/>
  <c r="H9" i="3"/>
  <c r="G19" i="3"/>
  <c r="J23" i="3"/>
  <c r="J24" i="3"/>
  <c r="E24" i="3"/>
  <c r="G24" i="3" s="1"/>
  <c r="J9" i="3"/>
  <c r="E9" i="3"/>
  <c r="I27" i="3"/>
  <c r="F10" i="3"/>
  <c r="T27" i="3"/>
  <c r="V11" i="3"/>
  <c r="V27" i="3" s="1"/>
  <c r="G14" i="3"/>
  <c r="J15" i="3"/>
  <c r="E15" i="3"/>
  <c r="G15" i="3" s="1"/>
  <c r="J16" i="3"/>
  <c r="G21" i="3"/>
  <c r="J22" i="3"/>
  <c r="E22" i="3"/>
  <c r="G22" i="3" s="1"/>
  <c r="AE27" i="3"/>
  <c r="J20" i="3"/>
  <c r="E20" i="3"/>
  <c r="G20" i="3" s="1"/>
  <c r="P27" i="3"/>
  <c r="AB27" i="3"/>
  <c r="E11" i="3"/>
  <c r="G11" i="3" s="1"/>
  <c r="G25" i="3"/>
  <c r="J26" i="3"/>
  <c r="E26" i="3"/>
  <c r="G26" i="3" s="1"/>
  <c r="H10" i="3"/>
  <c r="F12" i="3"/>
  <c r="G12" i="3" s="1"/>
  <c r="H13" i="3"/>
  <c r="F17" i="3"/>
  <c r="G17" i="3" s="1"/>
  <c r="H18" i="3"/>
  <c r="D65" i="2"/>
  <c r="J10" i="3" l="1"/>
  <c r="E10" i="3"/>
  <c r="G10" i="3" s="1"/>
  <c r="F27" i="3"/>
  <c r="H27" i="3"/>
  <c r="J13" i="3"/>
  <c r="E13" i="3"/>
  <c r="G13" i="3" s="1"/>
  <c r="J18" i="3"/>
  <c r="E18" i="3"/>
  <c r="G18" i="3" s="1"/>
  <c r="G9" i="3"/>
  <c r="G27" i="3" l="1"/>
  <c r="E27" i="3"/>
  <c r="J27" i="3"/>
</calcChain>
</file>

<file path=xl/sharedStrings.xml><?xml version="1.0" encoding="utf-8"?>
<sst xmlns="http://schemas.openxmlformats.org/spreadsheetml/2006/main" count="123" uniqueCount="92">
  <si>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</si>
  <si>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</si>
  <si>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</si>
  <si>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</si>
  <si>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</si>
  <si>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</si>
  <si>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</si>
  <si>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</si>
  <si>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</si>
  <si>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</si>
  <si>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сантехніка / 04,05,09.2022</t>
  </si>
  <si>
    <t>будівельні матеріали / 05.2022</t>
  </si>
  <si>
    <t>електротовари / 05,06.2022</t>
  </si>
  <si>
    <t>двері металеві / 05.2022</t>
  </si>
  <si>
    <t>господарчі товари / 06,09.2022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</si>
  <si>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</si>
  <si>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</si>
  <si>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</si>
  <si>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</si>
  <si>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</si>
  <si>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2шт. / 05.2022</t>
  </si>
  <si>
    <t>ножовки / 05.2022</t>
  </si>
  <si>
    <t>біотуалети 4 шт. / 06.2022</t>
  </si>
  <si>
    <t>вентилятор / 06.2022</t>
  </si>
  <si>
    <t>нічні ліхтарики 4 шт. / 06.2022</t>
  </si>
  <si>
    <t>електролічильник / 06.2022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</si>
  <si>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</si>
  <si>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</si>
  <si>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</si>
  <si>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</si>
  <si>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</si>
  <si>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</si>
  <si>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</si>
  <si>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.</t>
  </si>
  <si>
    <t>облашт. місць тимч. переб. вн. перем. ос. / 05,07. 2022</t>
  </si>
  <si>
    <t>поточний ремонт водопров. мережі / 05.2022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</si>
  <si>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</si>
  <si>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</si>
  <si>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</si>
  <si>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</si>
  <si>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</si>
  <si>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</si>
  <si>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</si>
  <si>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</si>
  <si>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</si>
  <si>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</si>
  <si>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</si>
  <si>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</si>
  <si>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</si>
  <si>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</si>
  <si>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</si>
  <si>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послуги харчування на семінарі / 06.2022</t>
  </si>
  <si>
    <t>заміна трифазного лічильника / 06.2022</t>
  </si>
  <si>
    <t>прочистка труб теплопостачання / 07.2022</t>
  </si>
  <si>
    <t>технагляд по пот. рем. місць тимч. переб внутр. перем. осіб / 09.2022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</si>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</sst>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B480EEFF-41D7-467A-A8ED-957A9A766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F801-9378-4057-AC58-34E43F6C0E74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5" customWidth="1"/>
    <col min="5" max="5" width="25" style="85" customWidth="1"/>
    <col min="6" max="10" width="25" style="121" customWidth="1"/>
    <col min="11" max="11" width="25" style="85" customWidth="1"/>
    <col min="12" max="13" width="25" style="121" customWidth="1"/>
    <col min="14" max="14" width="21.140625" style="85" hidden="1" customWidth="1"/>
    <col min="15" max="16" width="21.140625" style="121" hidden="1" customWidth="1"/>
    <col min="17" max="17" width="21.140625" style="85" hidden="1" customWidth="1"/>
    <col min="18" max="19" width="21.140625" style="121" hidden="1" customWidth="1"/>
    <col min="20" max="20" width="18.85546875" style="85" customWidth="1"/>
    <col min="21" max="22" width="18.85546875" style="121" customWidth="1"/>
    <col min="23" max="24" width="19.140625" style="121" customWidth="1"/>
    <col min="25" max="25" width="19.28515625" style="121" customWidth="1"/>
    <col min="26" max="26" width="18.85546875" style="85" customWidth="1"/>
    <col min="27" max="28" width="18.85546875" style="121" customWidth="1"/>
    <col min="29" max="29" width="18.85546875" style="85" hidden="1" customWidth="1"/>
    <col min="30" max="31" width="18.85546875" style="121" hidden="1" customWidth="1"/>
    <col min="32" max="32" width="18.85546875" style="85" hidden="1" customWidth="1"/>
    <col min="33" max="34" width="18.85546875" style="121" hidden="1" customWidth="1"/>
    <col min="35" max="37" width="18.140625" style="121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56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57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58</v>
      </c>
      <c r="B6" s="42" t="s">
        <v>59</v>
      </c>
      <c r="C6" s="43" t="s">
        <v>60</v>
      </c>
      <c r="D6" s="44"/>
      <c r="E6" s="45" t="s">
        <v>61</v>
      </c>
      <c r="F6" s="46"/>
      <c r="G6" s="47"/>
      <c r="H6" s="48" t="s">
        <v>62</v>
      </c>
      <c r="I6" s="49"/>
      <c r="J6" s="50"/>
      <c r="K6" s="51" t="s">
        <v>63</v>
      </c>
      <c r="L6" s="52"/>
      <c r="M6" s="53"/>
      <c r="N6" s="51" t="s">
        <v>64</v>
      </c>
      <c r="O6" s="52"/>
      <c r="P6" s="53"/>
      <c r="Q6" s="51" t="s">
        <v>65</v>
      </c>
      <c r="R6" s="52"/>
      <c r="S6" s="53"/>
      <c r="T6" s="54" t="s">
        <v>66</v>
      </c>
      <c r="U6" s="55"/>
      <c r="V6" s="50"/>
      <c r="W6" s="55" t="s">
        <v>67</v>
      </c>
      <c r="X6" s="55"/>
      <c r="Y6" s="56"/>
      <c r="Z6" s="54" t="s">
        <v>68</v>
      </c>
      <c r="AA6" s="55"/>
      <c r="AB6" s="50"/>
      <c r="AC6" s="57" t="s">
        <v>69</v>
      </c>
      <c r="AD6" s="58"/>
      <c r="AE6" s="59"/>
      <c r="AF6" s="54" t="s">
        <v>70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71</v>
      </c>
      <c r="F7" s="65" t="s">
        <v>72</v>
      </c>
      <c r="G7" s="66" t="s">
        <v>73</v>
      </c>
      <c r="H7" s="64" t="s">
        <v>71</v>
      </c>
      <c r="I7" s="65" t="s">
        <v>72</v>
      </c>
      <c r="J7" s="66" t="s">
        <v>73</v>
      </c>
      <c r="K7" s="64" t="s">
        <v>71</v>
      </c>
      <c r="L7" s="65" t="s">
        <v>72</v>
      </c>
      <c r="M7" s="66" t="s">
        <v>73</v>
      </c>
      <c r="N7" s="64" t="s">
        <v>71</v>
      </c>
      <c r="O7" s="65" t="s">
        <v>72</v>
      </c>
      <c r="P7" s="66" t="s">
        <v>73</v>
      </c>
      <c r="Q7" s="64" t="s">
        <v>71</v>
      </c>
      <c r="R7" s="65" t="s">
        <v>72</v>
      </c>
      <c r="S7" s="66" t="s">
        <v>73</v>
      </c>
      <c r="T7" s="64" t="s">
        <v>71</v>
      </c>
      <c r="U7" s="65" t="s">
        <v>72</v>
      </c>
      <c r="V7" s="66" t="s">
        <v>73</v>
      </c>
      <c r="W7" s="64" t="s">
        <v>71</v>
      </c>
      <c r="X7" s="65" t="s">
        <v>72</v>
      </c>
      <c r="Y7" s="66" t="s">
        <v>73</v>
      </c>
      <c r="Z7" s="64" t="s">
        <v>71</v>
      </c>
      <c r="AA7" s="65" t="s">
        <v>72</v>
      </c>
      <c r="AB7" s="66" t="s">
        <v>73</v>
      </c>
      <c r="AC7" s="64" t="s">
        <v>71</v>
      </c>
      <c r="AD7" s="65" t="s">
        <v>72</v>
      </c>
      <c r="AE7" s="66" t="s">
        <v>73</v>
      </c>
      <c r="AF7" s="64" t="s">
        <v>71</v>
      </c>
      <c r="AG7" s="65" t="s">
        <v>72</v>
      </c>
      <c r="AH7" s="66" t="s">
        <v>73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91</v>
      </c>
      <c r="B9" s="109">
        <v>2111</v>
      </c>
      <c r="C9" s="110" t="s">
        <v>74</v>
      </c>
      <c r="D9" s="111"/>
      <c r="E9" s="79">
        <f>H9+T9+W9+Z9+AC9++AF9</f>
        <v>5882750</v>
      </c>
      <c r="F9" s="80">
        <f>I9+U9+X9+AA9+AD9++AG9</f>
        <v>4029853.91</v>
      </c>
      <c r="G9" s="112">
        <f>E9-F9</f>
        <v>1852896.0899999999</v>
      </c>
      <c r="H9" s="79">
        <f>K9+N9+Q9</f>
        <v>5868500</v>
      </c>
      <c r="I9" s="80">
        <f>L9+O9+R9</f>
        <v>4026396.2600000002</v>
      </c>
      <c r="J9" s="81">
        <f>H9-I9</f>
        <v>1842103.7399999998</v>
      </c>
      <c r="K9" s="82">
        <f>6152600-284100</f>
        <v>5868500</v>
      </c>
      <c r="L9" s="83">
        <v>4026396.2600000002</v>
      </c>
      <c r="M9" s="84">
        <f>K9-L9</f>
        <v>1842103.7399999998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14250</v>
      </c>
      <c r="U9" s="83">
        <v>3457.65</v>
      </c>
      <c r="V9" s="84">
        <f>T9-U9</f>
        <v>10792.35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6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94" t="s">
        <v>75</v>
      </c>
      <c r="D10" s="95"/>
      <c r="E10" s="87">
        <f t="shared" ref="E10:F26" si="1">H10+T10+W10+Z10+AC10++AF10</f>
        <v>1285135</v>
      </c>
      <c r="F10" s="88">
        <f t="shared" si="1"/>
        <v>856383.26000000013</v>
      </c>
      <c r="G10" s="113">
        <f>E10-F10</f>
        <v>428751.73999999987</v>
      </c>
      <c r="H10" s="87">
        <f>K10+N10+Q10</f>
        <v>1282000</v>
      </c>
      <c r="I10" s="88">
        <f>L10+O10+R10</f>
        <v>855622.58000000007</v>
      </c>
      <c r="J10" s="90">
        <f>H10-I10</f>
        <v>426377.41999999993</v>
      </c>
      <c r="K10" s="91">
        <f>1344000-62000</f>
        <v>1282000</v>
      </c>
      <c r="L10" s="92">
        <v>855622.58000000007</v>
      </c>
      <c r="M10" s="93">
        <f>K10-L10</f>
        <v>426377.41999999993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3135</v>
      </c>
      <c r="U10" s="92">
        <v>760.68</v>
      </c>
      <c r="V10" s="93">
        <f>T10-U10</f>
        <v>2374.3200000000002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94" t="s">
        <v>2</v>
      </c>
      <c r="D11" s="95"/>
      <c r="E11" s="87">
        <f t="shared" si="1"/>
        <v>128100</v>
      </c>
      <c r="F11" s="88">
        <f t="shared" si="1"/>
        <v>112406.95</v>
      </c>
      <c r="G11" s="113">
        <f t="shared" ref="G11:G25" si="2">E11-F11</f>
        <v>15693.050000000003</v>
      </c>
      <c r="H11" s="87">
        <f t="shared" ref="H11:I26" si="3">K11+N11+Q11</f>
        <v>104700</v>
      </c>
      <c r="I11" s="88">
        <f t="shared" si="3"/>
        <v>90544.95</v>
      </c>
      <c r="J11" s="90">
        <f t="shared" ref="J11:J25" si="4">H11-I11</f>
        <v>14155.050000000003</v>
      </c>
      <c r="K11" s="91">
        <v>104700</v>
      </c>
      <c r="L11" s="92">
        <v>90544.95</v>
      </c>
      <c r="M11" s="93">
        <f t="shared" ref="M11:M25" si="5">K11-L11</f>
        <v>14155.050000000003</v>
      </c>
      <c r="N11" s="91">
        <v>0</v>
      </c>
      <c r="O11" s="92">
        <v>0</v>
      </c>
      <c r="P11" s="93">
        <f t="shared" ref="P11:P25" si="6">N11-O11</f>
        <v>0</v>
      </c>
      <c r="Q11" s="91">
        <v>0</v>
      </c>
      <c r="R11" s="92">
        <v>0</v>
      </c>
      <c r="S11" s="93">
        <f t="shared" ref="S11:S25" si="7">Q11-R11</f>
        <v>0</v>
      </c>
      <c r="T11" s="91">
        <f>5750-255+30</f>
        <v>5525</v>
      </c>
      <c r="U11" s="92">
        <v>3987</v>
      </c>
      <c r="V11" s="93">
        <f t="shared" ref="V11:V25" si="8">T11-U11</f>
        <v>1538</v>
      </c>
      <c r="W11" s="91">
        <v>17875</v>
      </c>
      <c r="X11" s="92">
        <v>17875</v>
      </c>
      <c r="Y11" s="93">
        <f t="shared" ref="Y11:Y25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5" si="10">AC11-AD11</f>
        <v>0</v>
      </c>
      <c r="AF11" s="91">
        <v>0</v>
      </c>
      <c r="AG11" s="92">
        <v>0</v>
      </c>
      <c r="AH11" s="93">
        <f t="shared" ref="AH11:AH25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2220</v>
      </c>
      <c r="C12" s="94" t="s">
        <v>76</v>
      </c>
      <c r="D12" s="95"/>
      <c r="E12" s="87">
        <f t="shared" si="1"/>
        <v>2000</v>
      </c>
      <c r="F12" s="88">
        <f t="shared" si="1"/>
        <v>0</v>
      </c>
      <c r="G12" s="89">
        <f t="shared" si="2"/>
        <v>2000</v>
      </c>
      <c r="H12" s="87">
        <f>K12+N12+Q12</f>
        <v>2000</v>
      </c>
      <c r="I12" s="88">
        <f t="shared" si="3"/>
        <v>0</v>
      </c>
      <c r="J12" s="90">
        <f t="shared" si="4"/>
        <v>2000</v>
      </c>
      <c r="K12" s="91">
        <v>2000</v>
      </c>
      <c r="L12" s="92">
        <v>0</v>
      </c>
      <c r="M12" s="93">
        <f t="shared" si="5"/>
        <v>2000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0</v>
      </c>
      <c r="U12" s="92">
        <v>0</v>
      </c>
      <c r="V12" s="93">
        <f t="shared" si="8"/>
        <v>0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2230</v>
      </c>
      <c r="C13" s="94" t="s">
        <v>77</v>
      </c>
      <c r="D13" s="95"/>
      <c r="E13" s="87">
        <f t="shared" si="1"/>
        <v>1283014.6200000001</v>
      </c>
      <c r="F13" s="88">
        <f t="shared" si="1"/>
        <v>475994.75</v>
      </c>
      <c r="G13" s="113">
        <f t="shared" si="2"/>
        <v>807019.87000000011</v>
      </c>
      <c r="H13" s="87">
        <f t="shared" si="3"/>
        <v>478390</v>
      </c>
      <c r="I13" s="88">
        <f t="shared" si="3"/>
        <v>282659.84000000003</v>
      </c>
      <c r="J13" s="90">
        <f t="shared" si="4"/>
        <v>195730.15999999997</v>
      </c>
      <c r="K13" s="91">
        <f>735650-140325-116935</f>
        <v>478390</v>
      </c>
      <c r="L13" s="92">
        <v>282659.84000000003</v>
      </c>
      <c r="M13" s="93">
        <f t="shared" si="5"/>
        <v>195730.15999999997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801500</v>
      </c>
      <c r="U13" s="92">
        <v>190210.29</v>
      </c>
      <c r="V13" s="93">
        <f t="shared" si="8"/>
        <v>611289.71</v>
      </c>
      <c r="W13" s="91">
        <v>3124.62</v>
      </c>
      <c r="X13" s="92">
        <v>3124.62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2240</v>
      </c>
      <c r="C14" s="94" t="s">
        <v>27</v>
      </c>
      <c r="D14" s="95"/>
      <c r="E14" s="87">
        <f t="shared" si="1"/>
        <v>300250</v>
      </c>
      <c r="F14" s="88">
        <f t="shared" si="1"/>
        <v>265024.17</v>
      </c>
      <c r="G14" s="113">
        <f t="shared" si="2"/>
        <v>35225.830000000016</v>
      </c>
      <c r="H14" s="87">
        <f t="shared" si="3"/>
        <v>300000</v>
      </c>
      <c r="I14" s="88">
        <f t="shared" si="3"/>
        <v>265024.17</v>
      </c>
      <c r="J14" s="90">
        <f t="shared" si="4"/>
        <v>34975.830000000016</v>
      </c>
      <c r="K14" s="91">
        <v>300000</v>
      </c>
      <c r="L14" s="92">
        <v>265024.17</v>
      </c>
      <c r="M14" s="93">
        <f t="shared" si="5"/>
        <v>34975.830000000016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250</v>
      </c>
      <c r="U14" s="92">
        <v>0</v>
      </c>
      <c r="V14" s="93">
        <f t="shared" si="8"/>
        <v>250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2250</v>
      </c>
      <c r="C15" s="94" t="s">
        <v>78</v>
      </c>
      <c r="D15" s="95"/>
      <c r="E15" s="87">
        <f t="shared" si="1"/>
        <v>9250</v>
      </c>
      <c r="F15" s="88">
        <f t="shared" si="1"/>
        <v>9237.2999999999993</v>
      </c>
      <c r="G15" s="113">
        <f t="shared" si="2"/>
        <v>12.700000000000728</v>
      </c>
      <c r="H15" s="87">
        <f t="shared" si="3"/>
        <v>9250</v>
      </c>
      <c r="I15" s="88">
        <f t="shared" si="3"/>
        <v>9237.2999999999993</v>
      </c>
      <c r="J15" s="90">
        <f t="shared" si="4"/>
        <v>12.700000000000728</v>
      </c>
      <c r="K15" s="91">
        <f>7500+1750</f>
        <v>9250</v>
      </c>
      <c r="L15" s="92">
        <v>9237.2999999999993</v>
      </c>
      <c r="M15" s="93">
        <f t="shared" si="5"/>
        <v>12.700000000000728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2271</v>
      </c>
      <c r="C16" s="94" t="s">
        <v>79</v>
      </c>
      <c r="D16" s="95"/>
      <c r="E16" s="87">
        <f t="shared" si="1"/>
        <v>905700</v>
      </c>
      <c r="F16" s="88">
        <f t="shared" si="1"/>
        <v>611780.04</v>
      </c>
      <c r="G16" s="113">
        <f t="shared" si="2"/>
        <v>293919.95999999996</v>
      </c>
      <c r="H16" s="87">
        <f t="shared" si="3"/>
        <v>905700</v>
      </c>
      <c r="I16" s="88">
        <f t="shared" si="3"/>
        <v>611780.04</v>
      </c>
      <c r="J16" s="90">
        <f t="shared" si="4"/>
        <v>293919.95999999996</v>
      </c>
      <c r="K16" s="91">
        <v>905700</v>
      </c>
      <c r="L16" s="92">
        <v>611780.04</v>
      </c>
      <c r="M16" s="93">
        <f t="shared" si="5"/>
        <v>293919.95999999996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2272</v>
      </c>
      <c r="C17" s="94" t="s">
        <v>80</v>
      </c>
      <c r="D17" s="95"/>
      <c r="E17" s="87">
        <f t="shared" si="1"/>
        <v>44850</v>
      </c>
      <c r="F17" s="88">
        <f t="shared" si="1"/>
        <v>18337.170000000002</v>
      </c>
      <c r="G17" s="113">
        <f t="shared" si="2"/>
        <v>26512.829999999998</v>
      </c>
      <c r="H17" s="87">
        <f t="shared" si="3"/>
        <v>44850</v>
      </c>
      <c r="I17" s="88">
        <f t="shared" si="3"/>
        <v>18337.170000000002</v>
      </c>
      <c r="J17" s="90">
        <f t="shared" si="4"/>
        <v>26512.829999999998</v>
      </c>
      <c r="K17" s="91">
        <v>44850</v>
      </c>
      <c r="L17" s="92">
        <v>18337.170000000002</v>
      </c>
      <c r="M17" s="93">
        <f t="shared" si="5"/>
        <v>26512.829999999998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2273</v>
      </c>
      <c r="C18" s="94" t="s">
        <v>81</v>
      </c>
      <c r="D18" s="95"/>
      <c r="E18" s="87">
        <f t="shared" si="1"/>
        <v>154690</v>
      </c>
      <c r="F18" s="88">
        <f t="shared" si="1"/>
        <v>77033.680000000008</v>
      </c>
      <c r="G18" s="113">
        <f t="shared" si="2"/>
        <v>77656.319999999992</v>
      </c>
      <c r="H18" s="87">
        <f t="shared" si="3"/>
        <v>154690</v>
      </c>
      <c r="I18" s="88">
        <f t="shared" si="3"/>
        <v>77033.680000000008</v>
      </c>
      <c r="J18" s="90">
        <f t="shared" si="4"/>
        <v>77656.319999999992</v>
      </c>
      <c r="K18" s="91">
        <f>244500-89810</f>
        <v>154690</v>
      </c>
      <c r="L18" s="92">
        <v>77033.680000000008</v>
      </c>
      <c r="M18" s="93">
        <f t="shared" si="5"/>
        <v>77656.319999999992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2274</v>
      </c>
      <c r="C19" s="94" t="s">
        <v>82</v>
      </c>
      <c r="D19" s="95"/>
      <c r="E19" s="87">
        <f t="shared" si="1"/>
        <v>0</v>
      </c>
      <c r="F19" s="88">
        <f t="shared" si="1"/>
        <v>0</v>
      </c>
      <c r="G19" s="113">
        <f t="shared" si="2"/>
        <v>0</v>
      </c>
      <c r="H19" s="87">
        <f t="shared" si="3"/>
        <v>0</v>
      </c>
      <c r="I19" s="88">
        <f t="shared" si="3"/>
        <v>0</v>
      </c>
      <c r="J19" s="90">
        <f t="shared" si="4"/>
        <v>0</v>
      </c>
      <c r="K19" s="91">
        <v>0</v>
      </c>
      <c r="L19" s="92">
        <v>0</v>
      </c>
      <c r="M19" s="93">
        <f t="shared" si="5"/>
        <v>0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2275</v>
      </c>
      <c r="C20" s="94" t="s">
        <v>83</v>
      </c>
      <c r="D20" s="95"/>
      <c r="E20" s="87">
        <f t="shared" si="1"/>
        <v>7650</v>
      </c>
      <c r="F20" s="88">
        <f t="shared" si="1"/>
        <v>5520.72</v>
      </c>
      <c r="G20" s="113">
        <f t="shared" si="2"/>
        <v>2129.2799999999997</v>
      </c>
      <c r="H20" s="87">
        <f t="shared" si="3"/>
        <v>7650</v>
      </c>
      <c r="I20" s="88">
        <f t="shared" si="3"/>
        <v>5520.72</v>
      </c>
      <c r="J20" s="90">
        <f t="shared" si="4"/>
        <v>2129.2799999999997</v>
      </c>
      <c r="K20" s="91">
        <v>7650</v>
      </c>
      <c r="L20" s="92">
        <v>5520.72</v>
      </c>
      <c r="M20" s="93">
        <f t="shared" si="5"/>
        <v>2129.2799999999997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2282</v>
      </c>
      <c r="C21" s="114" t="s">
        <v>84</v>
      </c>
      <c r="D21" s="114"/>
      <c r="E21" s="87">
        <f t="shared" si="1"/>
        <v>450</v>
      </c>
      <c r="F21" s="88">
        <f t="shared" si="1"/>
        <v>450</v>
      </c>
      <c r="G21" s="113">
        <f t="shared" si="2"/>
        <v>0</v>
      </c>
      <c r="H21" s="87">
        <f t="shared" si="3"/>
        <v>450</v>
      </c>
      <c r="I21" s="88">
        <f t="shared" si="3"/>
        <v>450</v>
      </c>
      <c r="J21" s="90">
        <f t="shared" si="4"/>
        <v>0</v>
      </c>
      <c r="K21" s="91">
        <v>450</v>
      </c>
      <c r="L21" s="92">
        <v>450</v>
      </c>
      <c r="M21" s="93">
        <f t="shared" si="5"/>
        <v>0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2730</v>
      </c>
      <c r="C22" s="94" t="s">
        <v>85</v>
      </c>
      <c r="D22" s="95"/>
      <c r="E22" s="87">
        <f t="shared" si="1"/>
        <v>0</v>
      </c>
      <c r="F22" s="88">
        <f t="shared" si="1"/>
        <v>0</v>
      </c>
      <c r="G22" s="113">
        <f t="shared" si="2"/>
        <v>0</v>
      </c>
      <c r="H22" s="87">
        <f t="shared" si="3"/>
        <v>0</v>
      </c>
      <c r="I22" s="88">
        <f t="shared" si="3"/>
        <v>0</v>
      </c>
      <c r="J22" s="90">
        <f t="shared" si="4"/>
        <v>0</v>
      </c>
      <c r="K22" s="91">
        <v>0</v>
      </c>
      <c r="L22" s="92">
        <v>0</v>
      </c>
      <c r="M22" s="93">
        <f t="shared" si="5"/>
        <v>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2800</v>
      </c>
      <c r="C23" s="94" t="s">
        <v>86</v>
      </c>
      <c r="D23" s="95"/>
      <c r="E23" s="87">
        <f t="shared" si="1"/>
        <v>100</v>
      </c>
      <c r="F23" s="88">
        <f t="shared" si="1"/>
        <v>0</v>
      </c>
      <c r="G23" s="113">
        <f t="shared" si="2"/>
        <v>100</v>
      </c>
      <c r="H23" s="87">
        <f t="shared" si="3"/>
        <v>100</v>
      </c>
      <c r="I23" s="88">
        <f t="shared" si="3"/>
        <v>0</v>
      </c>
      <c r="J23" s="90">
        <f t="shared" si="4"/>
        <v>100</v>
      </c>
      <c r="K23" s="91">
        <v>100</v>
      </c>
      <c r="L23" s="92">
        <v>0</v>
      </c>
      <c r="M23" s="93">
        <f t="shared" si="5"/>
        <v>100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>
        <v>0</v>
      </c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0</v>
      </c>
      <c r="AA23" s="92">
        <v>0</v>
      </c>
      <c r="AB23" s="93">
        <f t="shared" si="0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86">
        <v>3110</v>
      </c>
      <c r="C24" s="94" t="s">
        <v>87</v>
      </c>
      <c r="D24" s="95"/>
      <c r="E24" s="87">
        <f t="shared" si="1"/>
        <v>40000</v>
      </c>
      <c r="F24" s="88">
        <f t="shared" si="1"/>
        <v>0</v>
      </c>
      <c r="G24" s="113">
        <f t="shared" si="2"/>
        <v>40000</v>
      </c>
      <c r="H24" s="87">
        <f t="shared" si="3"/>
        <v>0</v>
      </c>
      <c r="I24" s="88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/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40000</v>
      </c>
      <c r="AA24" s="92">
        <v>0</v>
      </c>
      <c r="AB24" s="93">
        <f t="shared" si="0"/>
        <v>40000</v>
      </c>
      <c r="AC24" s="91">
        <v>0</v>
      </c>
      <c r="AD24" s="92">
        <v>0</v>
      </c>
      <c r="AE24" s="93">
        <f t="shared" si="10"/>
        <v>0</v>
      </c>
      <c r="AF24" s="91"/>
      <c r="AG24" s="92"/>
      <c r="AH24" s="93">
        <f t="shared" si="11"/>
        <v>0</v>
      </c>
      <c r="AI24" s="85"/>
      <c r="AJ24" s="85"/>
      <c r="AK24" s="85"/>
    </row>
    <row r="25" spans="1:37" ht="18.75" customHeight="1" x14ac:dyDescent="0.2">
      <c r="A25" s="78"/>
      <c r="B25" s="96">
        <v>3132</v>
      </c>
      <c r="C25" s="115" t="s">
        <v>88</v>
      </c>
      <c r="D25" s="116"/>
      <c r="E25" s="87">
        <f t="shared" si="1"/>
        <v>0</v>
      </c>
      <c r="F25" s="88">
        <f t="shared" si="1"/>
        <v>0</v>
      </c>
      <c r="G25" s="113">
        <f t="shared" si="2"/>
        <v>0</v>
      </c>
      <c r="H25" s="87">
        <f t="shared" si="3"/>
        <v>0</v>
      </c>
      <c r="I25" s="88">
        <f t="shared" si="3"/>
        <v>0</v>
      </c>
      <c r="J25" s="90">
        <f t="shared" si="4"/>
        <v>0</v>
      </c>
      <c r="K25" s="91">
        <v>0</v>
      </c>
      <c r="L25" s="92">
        <v>0</v>
      </c>
      <c r="M25" s="93">
        <f t="shared" si="5"/>
        <v>0</v>
      </c>
      <c r="N25" s="91">
        <v>0</v>
      </c>
      <c r="O25" s="92">
        <v>0</v>
      </c>
      <c r="P25" s="93">
        <f t="shared" si="6"/>
        <v>0</v>
      </c>
      <c r="Q25" s="91">
        <v>0</v>
      </c>
      <c r="R25" s="92">
        <v>0</v>
      </c>
      <c r="S25" s="93">
        <f t="shared" si="7"/>
        <v>0</v>
      </c>
      <c r="T25" s="91">
        <v>0</v>
      </c>
      <c r="U25" s="92">
        <v>0</v>
      </c>
      <c r="V25" s="93">
        <f t="shared" si="8"/>
        <v>0</v>
      </c>
      <c r="W25" s="91">
        <v>0</v>
      </c>
      <c r="X25" s="92">
        <v>0</v>
      </c>
      <c r="Y25" s="93">
        <f t="shared" si="9"/>
        <v>0</v>
      </c>
      <c r="Z25" s="91">
        <v>0</v>
      </c>
      <c r="AA25" s="92">
        <v>0</v>
      </c>
      <c r="AB25" s="93">
        <f t="shared" si="0"/>
        <v>0</v>
      </c>
      <c r="AC25" s="91">
        <v>0</v>
      </c>
      <c r="AD25" s="92">
        <v>0</v>
      </c>
      <c r="AE25" s="93">
        <f t="shared" si="10"/>
        <v>0</v>
      </c>
      <c r="AF25" s="91">
        <v>0</v>
      </c>
      <c r="AG25" s="92">
        <v>0</v>
      </c>
      <c r="AH25" s="93">
        <f t="shared" si="11"/>
        <v>0</v>
      </c>
      <c r="AI25" s="85"/>
      <c r="AJ25" s="85"/>
      <c r="AK25" s="85"/>
    </row>
    <row r="26" spans="1:37" ht="18.75" customHeight="1" thickBot="1" x14ac:dyDescent="0.25">
      <c r="A26" s="78"/>
      <c r="B26" s="96">
        <v>3142</v>
      </c>
      <c r="C26" s="117" t="s">
        <v>89</v>
      </c>
      <c r="D26" s="117"/>
      <c r="E26" s="97">
        <f t="shared" si="1"/>
        <v>0</v>
      </c>
      <c r="F26" s="98">
        <f t="shared" si="1"/>
        <v>0</v>
      </c>
      <c r="G26" s="118">
        <f>E26-F26</f>
        <v>0</v>
      </c>
      <c r="H26" s="97">
        <f t="shared" si="3"/>
        <v>0</v>
      </c>
      <c r="I26" s="98">
        <f t="shared" si="3"/>
        <v>0</v>
      </c>
      <c r="J26" s="99">
        <f>H26-I26</f>
        <v>0</v>
      </c>
      <c r="K26" s="100">
        <v>0</v>
      </c>
      <c r="L26" s="92">
        <v>0</v>
      </c>
      <c r="M26" s="101">
        <f>K26-L26</f>
        <v>0</v>
      </c>
      <c r="N26" s="100">
        <v>0</v>
      </c>
      <c r="O26" s="92">
        <v>0</v>
      </c>
      <c r="P26" s="101">
        <f>N26-O26</f>
        <v>0</v>
      </c>
      <c r="Q26" s="100">
        <v>0</v>
      </c>
      <c r="R26" s="92">
        <v>0</v>
      </c>
      <c r="S26" s="101">
        <f>Q26-R26</f>
        <v>0</v>
      </c>
      <c r="T26" s="100">
        <v>0</v>
      </c>
      <c r="U26" s="92">
        <v>0</v>
      </c>
      <c r="V26" s="101">
        <f>T26-U26</f>
        <v>0</v>
      </c>
      <c r="W26" s="100">
        <v>0</v>
      </c>
      <c r="X26" s="92">
        <v>0</v>
      </c>
      <c r="Y26" s="101">
        <f>W26-X26</f>
        <v>0</v>
      </c>
      <c r="Z26" s="100">
        <v>0</v>
      </c>
      <c r="AA26" s="92">
        <v>0</v>
      </c>
      <c r="AB26" s="101">
        <f t="shared" si="0"/>
        <v>0</v>
      </c>
      <c r="AC26" s="100">
        <v>0</v>
      </c>
      <c r="AD26" s="92">
        <v>0</v>
      </c>
      <c r="AE26" s="101">
        <f>AC26-AD26</f>
        <v>0</v>
      </c>
      <c r="AF26" s="100">
        <v>0</v>
      </c>
      <c r="AG26" s="92">
        <v>0</v>
      </c>
      <c r="AH26" s="101">
        <f>AF26-AG26</f>
        <v>0</v>
      </c>
      <c r="AI26" s="85"/>
      <c r="AJ26" s="85"/>
      <c r="AK26" s="85"/>
    </row>
    <row r="27" spans="1:37" ht="18.75" customHeight="1" thickBot="1" x14ac:dyDescent="0.25">
      <c r="A27" s="102" t="s">
        <v>90</v>
      </c>
      <c r="B27" s="103"/>
      <c r="C27" s="103"/>
      <c r="D27" s="119"/>
      <c r="E27" s="108">
        <f t="shared" ref="E27:U27" si="12">SUM(E9:E26)</f>
        <v>10043939.620000001</v>
      </c>
      <c r="F27" s="106">
        <f t="shared" si="12"/>
        <v>6462021.9499999993</v>
      </c>
      <c r="G27" s="104">
        <f t="shared" si="12"/>
        <v>3581917.6699999995</v>
      </c>
      <c r="H27" s="108">
        <f t="shared" si="12"/>
        <v>9158280</v>
      </c>
      <c r="I27" s="106">
        <f t="shared" si="12"/>
        <v>6242606.709999999</v>
      </c>
      <c r="J27" s="104">
        <f t="shared" si="12"/>
        <v>2915673.2899999996</v>
      </c>
      <c r="K27" s="108">
        <f t="shared" ref="K27:P27" si="13">SUM(K9:K26)</f>
        <v>9158280</v>
      </c>
      <c r="L27" s="106">
        <f t="shared" si="13"/>
        <v>6242606.709999999</v>
      </c>
      <c r="M27" s="107">
        <f t="shared" si="13"/>
        <v>2915673.2899999996</v>
      </c>
      <c r="N27" s="108">
        <f t="shared" si="13"/>
        <v>0</v>
      </c>
      <c r="O27" s="106">
        <f t="shared" si="13"/>
        <v>0</v>
      </c>
      <c r="P27" s="107">
        <f t="shared" si="13"/>
        <v>0</v>
      </c>
      <c r="Q27" s="108">
        <f t="shared" si="12"/>
        <v>0</v>
      </c>
      <c r="R27" s="106">
        <f t="shared" si="12"/>
        <v>0</v>
      </c>
      <c r="S27" s="107">
        <f t="shared" si="12"/>
        <v>0</v>
      </c>
      <c r="T27" s="108">
        <f t="shared" si="12"/>
        <v>824660</v>
      </c>
      <c r="U27" s="106">
        <f t="shared" si="12"/>
        <v>198415.62</v>
      </c>
      <c r="V27" s="107">
        <f>SUM(V9:V25)</f>
        <v>626244.38</v>
      </c>
      <c r="W27" s="105">
        <f>SUM(W9:W26)</f>
        <v>20999.62</v>
      </c>
      <c r="X27" s="106">
        <f>SUM(X9:X26)</f>
        <v>20999.62</v>
      </c>
      <c r="Y27" s="107">
        <f>SUM(Y9:Y25)</f>
        <v>0</v>
      </c>
      <c r="Z27" s="108">
        <f>SUM(Z9:Z26)</f>
        <v>40000</v>
      </c>
      <c r="AA27" s="106">
        <f>SUM(AA9:AA26)</f>
        <v>0</v>
      </c>
      <c r="AB27" s="107">
        <f>SUM(AB9:AB25)</f>
        <v>40000</v>
      </c>
      <c r="AC27" s="108">
        <f>SUM(AC9:AC26)</f>
        <v>0</v>
      </c>
      <c r="AD27" s="106">
        <f>SUM(AD9:AD26)</f>
        <v>0</v>
      </c>
      <c r="AE27" s="107">
        <f>SUM(AE9:AE25)</f>
        <v>0</v>
      </c>
      <c r="AF27" s="108">
        <f>SUM(AF9:AF26)</f>
        <v>0</v>
      </c>
      <c r="AG27" s="106">
        <f>SUM(AG9:AG26)</f>
        <v>0</v>
      </c>
      <c r="AH27" s="107">
        <f>SUM(AH9:AH25)</f>
        <v>0</v>
      </c>
      <c r="AI27" s="85"/>
      <c r="AJ27" s="85"/>
      <c r="AK27" s="8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D207-897D-4D3A-B347-2B7DB6CA2F32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90544.95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ЗДО5!I11</f>
        <v>90544.95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38139.800000000003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38139.800000000003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f>2401+1461+15578</f>
        <v>19440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f>1807</f>
        <v>1807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f>2972.8+1680</f>
        <v>4652.8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13</v>
      </c>
      <c r="C22" s="17">
        <v>8000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14</v>
      </c>
      <c r="C23" s="17">
        <f>3190+1050</f>
        <v>4240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15</v>
      </c>
      <c r="C35" s="12"/>
      <c r="D35" s="13">
        <v>25803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16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17</v>
      </c>
      <c r="C42" s="12"/>
      <c r="D42" s="13">
        <v>1697.4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18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19</v>
      </c>
      <c r="C49" s="12"/>
      <c r="D49" s="13">
        <v>23449.200000000001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SUM(C51:C65)</f>
        <v>23449.200000000001</v>
      </c>
      <c r="D50" s="17"/>
      <c r="E50" s="18">
        <f>D49-C50</f>
        <v>0</v>
      </c>
    </row>
    <row r="51" spans="1:15" collapsed="1" x14ac:dyDescent="0.3">
      <c r="A51" s="11"/>
      <c r="B51" s="20" t="s">
        <v>20</v>
      </c>
      <c r="C51" s="17">
        <v>1520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21</v>
      </c>
      <c r="C52" s="17">
        <v>238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22</v>
      </c>
      <c r="C53" s="17">
        <v>16920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23</v>
      </c>
      <c r="C54" s="17">
        <v>480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24</v>
      </c>
      <c r="C55" s="17">
        <v>1140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25</v>
      </c>
      <c r="C56" s="17">
        <v>3151.2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2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2"/>
      <c r="D66" s="23" t="s">
        <v>26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D67" s="23" t="s">
        <v>26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>
      <c r="D68" s="23" t="s">
        <v>26</v>
      </c>
    </row>
    <row r="69" spans="1:15" ht="39.75" customHeight="1" x14ac:dyDescent="0.3">
      <c r="A69" s="4">
        <v>2240</v>
      </c>
      <c r="B69" s="5" t="s">
        <v>27</v>
      </c>
      <c r="C69" s="5"/>
      <c r="D69" s="6">
        <f>SUM(D71:D103)</f>
        <v>265024.17000000004</v>
      </c>
      <c r="E69" s="8"/>
      <c r="F69" s="8"/>
      <c r="G69" s="8"/>
      <c r="I69" s="7"/>
      <c r="J69" s="8"/>
      <c r="K69" s="8"/>
      <c r="M69" s="8"/>
      <c r="N69" s="8"/>
      <c r="O69" s="8"/>
    </row>
    <row r="70" spans="1:15" hidden="1" outlineLevel="1" x14ac:dyDescent="0.3">
      <c r="A70" s="24">
        <v>2240</v>
      </c>
      <c r="B70" s="24"/>
      <c r="C70" s="10"/>
      <c r="D70" s="10">
        <f>ЗДО5!I14</f>
        <v>265024.17</v>
      </c>
      <c r="E70" s="8" t="b">
        <f>D70=D69</f>
        <v>1</v>
      </c>
      <c r="F70" s="8"/>
    </row>
    <row r="71" spans="1:15" collapsed="1" x14ac:dyDescent="0.3">
      <c r="A71" s="14">
        <v>2240.1</v>
      </c>
      <c r="B71" s="12" t="s">
        <v>28</v>
      </c>
      <c r="C71" s="12"/>
      <c r="D71" s="13">
        <f>544+875</f>
        <v>1419</v>
      </c>
    </row>
    <row r="72" spans="1:15" hidden="1" x14ac:dyDescent="0.3">
      <c r="A72" s="14">
        <v>2240.1999999999998</v>
      </c>
      <c r="B72" s="25" t="s">
        <v>29</v>
      </c>
      <c r="C72" s="26"/>
      <c r="D72" s="13"/>
    </row>
    <row r="73" spans="1:15" hidden="1" x14ac:dyDescent="0.3">
      <c r="A73" s="14">
        <v>2240.3000000000002</v>
      </c>
      <c r="B73" s="25" t="s">
        <v>30</v>
      </c>
      <c r="C73" s="26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5" t="s">
        <v>31</v>
      </c>
      <c r="C80" s="26"/>
      <c r="D80" s="13"/>
    </row>
    <row r="81" spans="1:5" x14ac:dyDescent="0.3">
      <c r="A81" s="14">
        <v>2240.5</v>
      </c>
      <c r="B81" s="25" t="s">
        <v>32</v>
      </c>
      <c r="C81" s="26"/>
      <c r="D81" s="13">
        <v>232457.94</v>
      </c>
    </row>
    <row r="82" spans="1:5" hidden="1" outlineLevel="1" x14ac:dyDescent="0.3">
      <c r="A82" s="14"/>
      <c r="B82" s="15"/>
      <c r="C82" s="16">
        <f>SUM(C83:C91)</f>
        <v>232457.94</v>
      </c>
      <c r="D82" s="17" t="s">
        <v>33</v>
      </c>
      <c r="E82" s="18">
        <f>D81-C82</f>
        <v>0</v>
      </c>
    </row>
    <row r="83" spans="1:5" ht="17.25" customHeight="1" collapsed="1" x14ac:dyDescent="0.3">
      <c r="A83" s="14"/>
      <c r="B83" s="19" t="s">
        <v>34</v>
      </c>
      <c r="C83" s="17">
        <f>140454+86744</f>
        <v>227198</v>
      </c>
      <c r="D83" s="17"/>
    </row>
    <row r="84" spans="1:5" ht="17.25" customHeight="1" x14ac:dyDescent="0.3">
      <c r="A84" s="14"/>
      <c r="B84" s="19" t="s">
        <v>35</v>
      </c>
      <c r="C84" s="17">
        <v>5259.94</v>
      </c>
      <c r="D84" s="17"/>
    </row>
    <row r="85" spans="1:5" ht="17.25" hidden="1" customHeight="1" x14ac:dyDescent="0.3">
      <c r="A85" s="14"/>
      <c r="B85" s="27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5" t="s">
        <v>36</v>
      </c>
      <c r="C92" s="26"/>
      <c r="D92" s="13"/>
    </row>
    <row r="93" spans="1:5" x14ac:dyDescent="0.3">
      <c r="A93" s="14">
        <v>2240.6999999999998</v>
      </c>
      <c r="B93" s="25" t="s">
        <v>37</v>
      </c>
      <c r="C93" s="26"/>
      <c r="D93" s="13">
        <v>125.6</v>
      </c>
    </row>
    <row r="94" spans="1:5" hidden="1" x14ac:dyDescent="0.3">
      <c r="A94" s="14">
        <v>2240.8000000000002</v>
      </c>
      <c r="B94" s="25" t="s">
        <v>38</v>
      </c>
      <c r="C94" s="26"/>
      <c r="D94" s="13"/>
    </row>
    <row r="95" spans="1:5" hidden="1" x14ac:dyDescent="0.3">
      <c r="A95" s="14">
        <v>2240.9</v>
      </c>
      <c r="B95" s="25" t="s">
        <v>39</v>
      </c>
      <c r="C95" s="26"/>
      <c r="D95" s="13"/>
    </row>
    <row r="96" spans="1:5" hidden="1" x14ac:dyDescent="0.3">
      <c r="A96" s="14">
        <v>2241.1</v>
      </c>
      <c r="B96" s="25" t="s">
        <v>40</v>
      </c>
      <c r="C96" s="26"/>
      <c r="D96" s="13"/>
    </row>
    <row r="97" spans="1:5" hidden="1" x14ac:dyDescent="0.3">
      <c r="A97" s="14">
        <v>2241.1999999999998</v>
      </c>
      <c r="B97" s="25" t="s">
        <v>41</v>
      </c>
      <c r="C97" s="26"/>
      <c r="D97" s="13"/>
    </row>
    <row r="98" spans="1:5" x14ac:dyDescent="0.3">
      <c r="A98" s="14">
        <v>2241.3000000000002</v>
      </c>
      <c r="B98" s="25" t="s">
        <v>42</v>
      </c>
      <c r="C98" s="26"/>
      <c r="D98" s="13">
        <v>4226.97</v>
      </c>
    </row>
    <row r="99" spans="1:5" x14ac:dyDescent="0.3">
      <c r="A99" s="14">
        <v>2241.4</v>
      </c>
      <c r="B99" s="25" t="s">
        <v>43</v>
      </c>
      <c r="C99" s="26"/>
      <c r="D99" s="13">
        <v>5965.76</v>
      </c>
    </row>
    <row r="100" spans="1:5" hidden="1" x14ac:dyDescent="0.3">
      <c r="A100" s="14">
        <v>2241.5</v>
      </c>
      <c r="B100" s="25" t="s">
        <v>44</v>
      </c>
      <c r="C100" s="26"/>
      <c r="D100" s="13"/>
    </row>
    <row r="101" spans="1:5" ht="38.25" customHeight="1" x14ac:dyDescent="0.3">
      <c r="A101" s="14">
        <v>2241.6</v>
      </c>
      <c r="B101" s="28" t="s">
        <v>45</v>
      </c>
      <c r="C101" s="26"/>
      <c r="D101" s="13">
        <v>2425.09</v>
      </c>
    </row>
    <row r="102" spans="1:5" hidden="1" x14ac:dyDescent="0.3">
      <c r="A102" s="14">
        <v>2241.6999999999998</v>
      </c>
      <c r="B102" s="25" t="s">
        <v>46</v>
      </c>
      <c r="C102" s="26"/>
      <c r="D102" s="13"/>
    </row>
    <row r="103" spans="1:5" x14ac:dyDescent="0.3">
      <c r="A103" s="14">
        <v>2241.9</v>
      </c>
      <c r="B103" s="25" t="s">
        <v>47</v>
      </c>
      <c r="C103" s="26"/>
      <c r="D103" s="13">
        <v>18403.810000000001</v>
      </c>
    </row>
    <row r="104" spans="1:5" hidden="1" outlineLevel="1" x14ac:dyDescent="0.3">
      <c r="A104" s="14"/>
      <c r="B104" s="15"/>
      <c r="C104" s="16">
        <f>SUM(C105:C118)</f>
        <v>18403.810000000001</v>
      </c>
      <c r="D104" s="29"/>
      <c r="E104" s="18">
        <f>D103-C104</f>
        <v>0</v>
      </c>
    </row>
    <row r="105" spans="1:5" ht="21.75" customHeight="1" collapsed="1" x14ac:dyDescent="0.3">
      <c r="A105" s="14"/>
      <c r="B105" s="27" t="s">
        <v>48</v>
      </c>
      <c r="C105" s="17">
        <v>180</v>
      </c>
      <c r="D105" s="17"/>
    </row>
    <row r="106" spans="1:5" x14ac:dyDescent="0.3">
      <c r="A106" s="14"/>
      <c r="B106" s="27" t="s">
        <v>49</v>
      </c>
      <c r="C106" s="17">
        <f>8.4+8.39+8.39</f>
        <v>25.18</v>
      </c>
      <c r="D106" s="17"/>
    </row>
    <row r="107" spans="1:5" ht="37.5" x14ac:dyDescent="0.3">
      <c r="A107" s="14"/>
      <c r="B107" s="27" t="s">
        <v>50</v>
      </c>
      <c r="C107" s="17">
        <f>787.1+787.1+787.1+787.1+787.1+787.1+787.1+787.1</f>
        <v>6296.8000000000011</v>
      </c>
      <c r="D107" s="17"/>
    </row>
    <row r="108" spans="1:5" x14ac:dyDescent="0.3">
      <c r="A108" s="14"/>
      <c r="B108" s="27" t="s">
        <v>51</v>
      </c>
      <c r="C108" s="17">
        <v>139.19999999999999</v>
      </c>
      <c r="D108" s="17"/>
    </row>
    <row r="109" spans="1:5" x14ac:dyDescent="0.3">
      <c r="A109" s="14"/>
      <c r="B109" s="27" t="s">
        <v>52</v>
      </c>
      <c r="C109" s="17">
        <v>626.79999999999995</v>
      </c>
      <c r="D109" s="17"/>
    </row>
    <row r="110" spans="1:5" x14ac:dyDescent="0.3">
      <c r="A110" s="14"/>
      <c r="B110" s="27" t="s">
        <v>53</v>
      </c>
      <c r="C110" s="17">
        <v>4964.47</v>
      </c>
      <c r="D110" s="17"/>
    </row>
    <row r="111" spans="1:5" ht="37.5" x14ac:dyDescent="0.3">
      <c r="A111" s="14"/>
      <c r="B111" s="27" t="s">
        <v>54</v>
      </c>
      <c r="C111" s="17">
        <v>5844.67</v>
      </c>
      <c r="D111" s="17"/>
    </row>
    <row r="112" spans="1:5" x14ac:dyDescent="0.3">
      <c r="A112" s="14"/>
      <c r="B112" s="27" t="s">
        <v>55</v>
      </c>
      <c r="C112" s="17">
        <v>326.69</v>
      </c>
      <c r="D112" s="17"/>
    </row>
    <row r="113" spans="1:6" hidden="1" x14ac:dyDescent="0.3">
      <c r="A113" s="14"/>
      <c r="B113" s="19"/>
      <c r="C113" s="17"/>
      <c r="D113" s="17"/>
    </row>
    <row r="114" spans="1:6" hidden="1" x14ac:dyDescent="0.3">
      <c r="A114" s="14"/>
      <c r="B114" s="19"/>
      <c r="C114" s="17"/>
      <c r="D114" s="17"/>
    </row>
    <row r="115" spans="1:6" hidden="1" x14ac:dyDescent="0.3">
      <c r="A115" s="14"/>
      <c r="B115" s="19"/>
      <c r="C115" s="17"/>
      <c r="D115" s="17"/>
    </row>
    <row r="116" spans="1:6" hidden="1" x14ac:dyDescent="0.3">
      <c r="A116" s="14"/>
      <c r="B116" s="19"/>
      <c r="C116" s="11"/>
      <c r="D116" s="17"/>
    </row>
    <row r="117" spans="1:6" ht="20.25" hidden="1" outlineLevel="1" x14ac:dyDescent="0.3">
      <c r="B117" s="30"/>
      <c r="D117" s="3" t="b">
        <f>D69=D70</f>
        <v>1</v>
      </c>
      <c r="F117" s="31"/>
    </row>
    <row r="118" spans="1:6" hidden="1" collapsed="1" x14ac:dyDescent="0.3">
      <c r="B118" s="30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49:C49"/>
    <mergeCell ref="B69:C69"/>
    <mergeCell ref="B71:C71"/>
    <mergeCell ref="B72:C72"/>
    <mergeCell ref="B73:C73"/>
    <mergeCell ref="B80:C80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2022-11-02T12:37:44Z</dcterms:created>
  <dcterms:modified xsi:type="dcterms:W3CDTF">2022-11-02T12:37:45Z</dcterms:modified>
</cp:coreProperties>
</file>