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0518D355-14B6-4F1D-ADF9-D96B2275BB99}" xr6:coauthVersionLast="36" xr6:coauthVersionMax="36" xr10:uidLastSave="{00000000-0000-0000-0000-000000000000}"/>
  <bookViews>
    <workbookView xWindow="0" yWindow="0" windowWidth="28800" windowHeight="11925" xr2:uid="{959F1F9E-32CD-4D9E-91E3-66D142ED588C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J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K20" i="3"/>
  <c r="M20" i="3" s="1"/>
  <c r="I20" i="3"/>
  <c r="F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E18" i="3"/>
  <c r="G18" i="3" s="1"/>
  <c r="AH17" i="3"/>
  <c r="AE17" i="3"/>
  <c r="AB17" i="3"/>
  <c r="Y17" i="3"/>
  <c r="V17" i="3"/>
  <c r="S17" i="3"/>
  <c r="P17" i="3"/>
  <c r="M17" i="3"/>
  <c r="K17" i="3"/>
  <c r="H17" i="3" s="1"/>
  <c r="E17" i="3" s="1"/>
  <c r="I17" i="3"/>
  <c r="F17" i="3" s="1"/>
  <c r="AH16" i="3"/>
  <c r="AE16" i="3"/>
  <c r="AB16" i="3"/>
  <c r="Y16" i="3"/>
  <c r="V16" i="3"/>
  <c r="S16" i="3"/>
  <c r="P16" i="3"/>
  <c r="M16" i="3"/>
  <c r="I16" i="3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K14" i="3"/>
  <c r="H14" i="3" s="1"/>
  <c r="I14" i="3"/>
  <c r="F14" i="3"/>
  <c r="AH13" i="3"/>
  <c r="AE13" i="3"/>
  <c r="AB13" i="3"/>
  <c r="Y13" i="3"/>
  <c r="V13" i="3"/>
  <c r="S13" i="3"/>
  <c r="P13" i="3"/>
  <c r="K13" i="3"/>
  <c r="I13" i="3"/>
  <c r="F13" i="3" s="1"/>
  <c r="AH12" i="3"/>
  <c r="AE12" i="3"/>
  <c r="AB12" i="3"/>
  <c r="Y12" i="3"/>
  <c r="V12" i="3"/>
  <c r="S12" i="3"/>
  <c r="P12" i="3"/>
  <c r="K12" i="3"/>
  <c r="I12" i="3"/>
  <c r="AH11" i="3"/>
  <c r="AE11" i="3"/>
  <c r="AB11" i="3"/>
  <c r="Y11" i="3"/>
  <c r="V11" i="3"/>
  <c r="S11" i="3"/>
  <c r="P11" i="3"/>
  <c r="M11" i="3"/>
  <c r="I11" i="3"/>
  <c r="H11" i="3"/>
  <c r="F11" i="3"/>
  <c r="AH10" i="3"/>
  <c r="AE10" i="3"/>
  <c r="AB10" i="3"/>
  <c r="Y10" i="3"/>
  <c r="V10" i="3"/>
  <c r="S10" i="3"/>
  <c r="P10" i="3"/>
  <c r="K10" i="3"/>
  <c r="I10" i="3"/>
  <c r="F10" i="3"/>
  <c r="AH9" i="3"/>
  <c r="AE9" i="3"/>
  <c r="AB9" i="3"/>
  <c r="Y9" i="3"/>
  <c r="V9" i="3"/>
  <c r="S9" i="3"/>
  <c r="P9" i="3"/>
  <c r="M9" i="3"/>
  <c r="K9" i="3"/>
  <c r="I9" i="3"/>
  <c r="F9" i="3" s="1"/>
  <c r="H9" i="3"/>
  <c r="E9" i="3" s="1"/>
  <c r="C114" i="2"/>
  <c r="C113" i="2"/>
  <c r="C111" i="2" s="1"/>
  <c r="E111" i="2" s="1"/>
  <c r="C90" i="2"/>
  <c r="E90" i="2" s="1"/>
  <c r="C82" i="2"/>
  <c r="E82" i="2" s="1"/>
  <c r="D77" i="2"/>
  <c r="D126" i="2" s="1"/>
  <c r="C51" i="2"/>
  <c r="E51" i="2" s="1"/>
  <c r="C45" i="2"/>
  <c r="E45" i="2" s="1"/>
  <c r="C38" i="2"/>
  <c r="E38" i="2" s="1"/>
  <c r="C23" i="2"/>
  <c r="C22" i="2"/>
  <c r="C18" i="2"/>
  <c r="E18" i="2" s="1"/>
  <c r="C8" i="2"/>
  <c r="E8" i="2" s="1"/>
  <c r="D6" i="2"/>
  <c r="D4" i="2"/>
  <c r="D73" i="2" s="1"/>
  <c r="E78" i="2" l="1"/>
  <c r="E5" i="2"/>
  <c r="E77" i="2"/>
  <c r="H20" i="3"/>
  <c r="E25" i="3"/>
  <c r="G25" i="3" s="1"/>
  <c r="J9" i="3"/>
  <c r="M12" i="3"/>
  <c r="H12" i="3"/>
  <c r="M14" i="3"/>
  <c r="J15" i="3"/>
  <c r="E15" i="3"/>
  <c r="G15" i="3" s="1"/>
  <c r="J17" i="3"/>
  <c r="G22" i="3"/>
  <c r="G23" i="3"/>
  <c r="J16" i="3"/>
  <c r="F16" i="3"/>
  <c r="G16" i="3" s="1"/>
  <c r="F12" i="3"/>
  <c r="G17" i="3"/>
  <c r="J21" i="3"/>
  <c r="F21" i="3"/>
  <c r="G21" i="3" s="1"/>
  <c r="E24" i="3"/>
  <c r="G24" i="3" s="1"/>
  <c r="P26" i="3"/>
  <c r="AB26" i="3"/>
  <c r="Y26" i="3"/>
  <c r="K26" i="3"/>
  <c r="J22" i="3"/>
  <c r="J11" i="3"/>
  <c r="E11" i="3"/>
  <c r="G11" i="3" s="1"/>
  <c r="G9" i="3"/>
  <c r="S26" i="3"/>
  <c r="AE26" i="3"/>
  <c r="J19" i="3"/>
  <c r="E19" i="3"/>
  <c r="G19" i="3" s="1"/>
  <c r="J24" i="3"/>
  <c r="J14" i="3"/>
  <c r="E14" i="3"/>
  <c r="G14" i="3" s="1"/>
  <c r="F26" i="3"/>
  <c r="V26" i="3"/>
  <c r="AH26" i="3"/>
  <c r="M10" i="3"/>
  <c r="H10" i="3"/>
  <c r="M13" i="3"/>
  <c r="H13" i="3"/>
  <c r="I26" i="3"/>
  <c r="E4" i="2"/>
  <c r="E20" i="3" l="1"/>
  <c r="G20" i="3" s="1"/>
  <c r="J20" i="3"/>
  <c r="H26" i="3"/>
  <c r="J12" i="3"/>
  <c r="E12" i="3"/>
  <c r="G12" i="3" s="1"/>
  <c r="J10" i="3"/>
  <c r="E10" i="3"/>
  <c r="M26" i="3"/>
  <c r="J13" i="3"/>
  <c r="E13" i="3"/>
  <c r="G13" i="3" s="1"/>
  <c r="J26" i="3" l="1"/>
  <c r="E26" i="3"/>
  <c r="G10" i="3"/>
  <c r="G26" i="3" s="1"/>
</calcChain>
</file>

<file path=xl/sharedStrings.xml><?xml version="1.0" encoding="utf-8"?>
<sst xmlns="http://schemas.openxmlformats.org/spreadsheetml/2006/main" count="118" uniqueCount="87">
  <si>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</si>
  <si>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</si>
  <si>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</si>
  <si>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</si>
  <si>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</si>
  <si>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</si>
  <si>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</si>
  <si>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</si>
  <si>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</si>
  <si>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</si>
  <si>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сантехніка / 02. 2022</t>
  </si>
  <si>
    <t>двері міжкімнатні / 02. 2022</t>
  </si>
  <si>
    <t>будівельні матеріали / 03,06. 2022</t>
  </si>
  <si>
    <t>господарчі товари / 05.2022</t>
  </si>
  <si>
    <t>електротовари / 05,06.2022</t>
  </si>
  <si>
    <t xml:space="preserve">Миючі засоби    </t>
  </si>
  <si>
    <t>Меблі</t>
  </si>
  <si>
    <t>Бензин</t>
  </si>
  <si>
    <t>Запчастини</t>
  </si>
  <si>
    <t>терморегулятор / 02. 2022</t>
  </si>
  <si>
    <t>Ін.матеріали</t>
  </si>
  <si>
    <t>кронштейн / 01. 2022</t>
  </si>
  <si>
    <t>швейна машинка / 02. 2022</t>
  </si>
  <si>
    <t>біотуалети 4 шт. / 06.2022</t>
  </si>
  <si>
    <t>вентилятор / 06.2022</t>
  </si>
  <si>
    <t>нічні ліхтарики 4 шт. / 06.2022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</si>
  <si>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</si>
  <si>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</si>
  <si>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</si>
  <si>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</si>
  <si>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</si>
  <si>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</si>
  <si>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</si>
  <si>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внутрішньо будівельної системи / 03. 2022</t>
  </si>
  <si>
    <t>облашт. місць тимч. переб. вн. перем. ос. / 05. 2022</t>
  </si>
  <si>
    <t>поточний ремонт БФП / 05.2022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</si>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</sst>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D3E6B307-C5C2-4274-BB6D-A14A06425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6847-0FE1-478D-9D11-285C47FD20BA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6" customWidth="1"/>
    <col min="5" max="5" width="25" style="86" customWidth="1"/>
    <col min="6" max="10" width="25" style="121" customWidth="1"/>
    <col min="11" max="11" width="25" style="86" customWidth="1"/>
    <col min="12" max="13" width="25" style="121" customWidth="1"/>
    <col min="14" max="14" width="21.140625" style="86" hidden="1" customWidth="1"/>
    <col min="15" max="16" width="21.140625" style="121" hidden="1" customWidth="1"/>
    <col min="17" max="17" width="21.140625" style="86" hidden="1" customWidth="1"/>
    <col min="18" max="19" width="21.140625" style="121" hidden="1" customWidth="1"/>
    <col min="20" max="20" width="18.85546875" style="86" customWidth="1"/>
    <col min="21" max="22" width="18.85546875" style="121" customWidth="1"/>
    <col min="23" max="24" width="19.140625" style="121" customWidth="1"/>
    <col min="25" max="25" width="19.28515625" style="121" customWidth="1"/>
    <col min="26" max="26" width="18.85546875" style="86" customWidth="1"/>
    <col min="27" max="28" width="18.85546875" style="121" customWidth="1"/>
    <col min="29" max="29" width="18.85546875" style="86" hidden="1" customWidth="1"/>
    <col min="30" max="31" width="18.85546875" style="121" hidden="1" customWidth="1"/>
    <col min="32" max="32" width="18.85546875" style="86" hidden="1" customWidth="1"/>
    <col min="33" max="34" width="18.85546875" style="121" hidden="1" customWidth="1"/>
    <col min="35" max="37" width="18.140625" style="121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53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54</v>
      </c>
      <c r="B6" s="43" t="s">
        <v>55</v>
      </c>
      <c r="C6" s="44" t="s">
        <v>56</v>
      </c>
      <c r="D6" s="45"/>
      <c r="E6" s="46" t="s">
        <v>57</v>
      </c>
      <c r="F6" s="47"/>
      <c r="G6" s="48"/>
      <c r="H6" s="49" t="s">
        <v>58</v>
      </c>
      <c r="I6" s="50"/>
      <c r="J6" s="51"/>
      <c r="K6" s="52" t="s">
        <v>59</v>
      </c>
      <c r="L6" s="53"/>
      <c r="M6" s="54"/>
      <c r="N6" s="52" t="s">
        <v>60</v>
      </c>
      <c r="O6" s="53"/>
      <c r="P6" s="54"/>
      <c r="Q6" s="52" t="s">
        <v>61</v>
      </c>
      <c r="R6" s="53"/>
      <c r="S6" s="54"/>
      <c r="T6" s="55" t="s">
        <v>62</v>
      </c>
      <c r="U6" s="56"/>
      <c r="V6" s="51"/>
      <c r="W6" s="56" t="s">
        <v>63</v>
      </c>
      <c r="X6" s="56"/>
      <c r="Y6" s="57"/>
      <c r="Z6" s="55" t="s">
        <v>64</v>
      </c>
      <c r="AA6" s="56"/>
      <c r="AB6" s="51"/>
      <c r="AC6" s="58" t="s">
        <v>65</v>
      </c>
      <c r="AD6" s="59"/>
      <c r="AE6" s="60"/>
      <c r="AF6" s="55" t="s">
        <v>66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67</v>
      </c>
      <c r="F7" s="66" t="s">
        <v>68</v>
      </c>
      <c r="G7" s="67" t="s">
        <v>69</v>
      </c>
      <c r="H7" s="65" t="s">
        <v>67</v>
      </c>
      <c r="I7" s="66" t="s">
        <v>68</v>
      </c>
      <c r="J7" s="67" t="s">
        <v>69</v>
      </c>
      <c r="K7" s="65" t="s">
        <v>67</v>
      </c>
      <c r="L7" s="66" t="s">
        <v>68</v>
      </c>
      <c r="M7" s="67" t="s">
        <v>69</v>
      </c>
      <c r="N7" s="65" t="s">
        <v>67</v>
      </c>
      <c r="O7" s="66" t="s">
        <v>68</v>
      </c>
      <c r="P7" s="67" t="s">
        <v>69</v>
      </c>
      <c r="Q7" s="65" t="s">
        <v>67</v>
      </c>
      <c r="R7" s="66" t="s">
        <v>68</v>
      </c>
      <c r="S7" s="67" t="s">
        <v>69</v>
      </c>
      <c r="T7" s="65" t="s">
        <v>67</v>
      </c>
      <c r="U7" s="66" t="s">
        <v>68</v>
      </c>
      <c r="V7" s="67" t="s">
        <v>69</v>
      </c>
      <c r="W7" s="65" t="s">
        <v>67</v>
      </c>
      <c r="X7" s="66" t="s">
        <v>68</v>
      </c>
      <c r="Y7" s="67" t="s">
        <v>69</v>
      </c>
      <c r="Z7" s="65" t="s">
        <v>67</v>
      </c>
      <c r="AA7" s="66" t="s">
        <v>68</v>
      </c>
      <c r="AB7" s="67" t="s">
        <v>69</v>
      </c>
      <c r="AC7" s="65" t="s">
        <v>67</v>
      </c>
      <c r="AD7" s="66" t="s">
        <v>68</v>
      </c>
      <c r="AE7" s="67" t="s">
        <v>69</v>
      </c>
      <c r="AF7" s="65" t="s">
        <v>67</v>
      </c>
      <c r="AG7" s="66" t="s">
        <v>68</v>
      </c>
      <c r="AH7" s="67" t="s">
        <v>69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86</v>
      </c>
      <c r="B9" s="107">
        <v>2111</v>
      </c>
      <c r="C9" s="108" t="s">
        <v>70</v>
      </c>
      <c r="D9" s="109"/>
      <c r="E9" s="80">
        <f>H9+T9+W9+Z9+AC9++AF9</f>
        <v>6299740</v>
      </c>
      <c r="F9" s="81">
        <f>I9+U9+X9+AA9+AD9++AG9</f>
        <v>3245970.24</v>
      </c>
      <c r="G9" s="110">
        <f>E9-F9</f>
        <v>3053769.76</v>
      </c>
      <c r="H9" s="80">
        <f>K9+N9+Q9</f>
        <v>6299740</v>
      </c>
      <c r="I9" s="81">
        <f>L9+O9+R9</f>
        <v>3245970.24</v>
      </c>
      <c r="J9" s="82">
        <f>H9-I9</f>
        <v>3053769.76</v>
      </c>
      <c r="K9" s="83">
        <f>6604700-304960</f>
        <v>6299740</v>
      </c>
      <c r="L9" s="84">
        <v>3245970.24</v>
      </c>
      <c r="M9" s="85">
        <f>K9-L9</f>
        <v>3053769.76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111" t="s">
        <v>71</v>
      </c>
      <c r="D10" s="112"/>
      <c r="E10" s="88">
        <f t="shared" ref="E10:F25" si="1">H10+T10+W10+Z10+AC10++AF10</f>
        <v>1376250</v>
      </c>
      <c r="F10" s="89">
        <f t="shared" si="1"/>
        <v>695039.7300000001</v>
      </c>
      <c r="G10" s="113">
        <f>E10-F10</f>
        <v>681210.2699999999</v>
      </c>
      <c r="H10" s="88">
        <f>K10+N10+Q10</f>
        <v>1376250</v>
      </c>
      <c r="I10" s="89">
        <f>L10+O10+R10</f>
        <v>695039.7300000001</v>
      </c>
      <c r="J10" s="90">
        <f>H10-I10</f>
        <v>681210.2699999999</v>
      </c>
      <c r="K10" s="91">
        <f>1442750-66500</f>
        <v>1376250</v>
      </c>
      <c r="L10" s="92">
        <v>695039.7300000001</v>
      </c>
      <c r="M10" s="93">
        <f>K10-L10</f>
        <v>681210.2699999999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111" t="s">
        <v>2</v>
      </c>
      <c r="D11" s="112"/>
      <c r="E11" s="88">
        <f t="shared" si="1"/>
        <v>182700</v>
      </c>
      <c r="F11" s="89">
        <f t="shared" si="1"/>
        <v>77806.490000000005</v>
      </c>
      <c r="G11" s="113">
        <f t="shared" ref="G11:G24" si="2">E11-F11</f>
        <v>104893.51</v>
      </c>
      <c r="H11" s="88">
        <f t="shared" ref="H11:I25" si="3">K11+N11+Q11</f>
        <v>177300</v>
      </c>
      <c r="I11" s="89">
        <f t="shared" si="3"/>
        <v>72406.490000000005</v>
      </c>
      <c r="J11" s="90">
        <f t="shared" ref="J11:J24" si="4">H11-I11</f>
        <v>104893.51</v>
      </c>
      <c r="K11" s="91">
        <v>177300</v>
      </c>
      <c r="L11" s="92">
        <v>72406.490000000005</v>
      </c>
      <c r="M11" s="93">
        <f t="shared" ref="M11:M24" si="5">K11-L11</f>
        <v>104893.51</v>
      </c>
      <c r="N11" s="91">
        <v>0</v>
      </c>
      <c r="O11" s="92">
        <v>0</v>
      </c>
      <c r="P11" s="93">
        <f t="shared" ref="P11:P24" si="6">N11-O11</f>
        <v>0</v>
      </c>
      <c r="Q11" s="91">
        <v>0</v>
      </c>
      <c r="R11" s="92">
        <v>0</v>
      </c>
      <c r="S11" s="93">
        <f t="shared" ref="S11:S24" si="7">Q11-R11</f>
        <v>0</v>
      </c>
      <c r="T11" s="91">
        <v>0</v>
      </c>
      <c r="U11" s="92">
        <v>0</v>
      </c>
      <c r="V11" s="93">
        <f t="shared" ref="V11:V24" si="8">T11-U11</f>
        <v>0</v>
      </c>
      <c r="W11" s="91">
        <v>5400</v>
      </c>
      <c r="X11" s="92">
        <v>5400</v>
      </c>
      <c r="Y11" s="93">
        <f t="shared" ref="Y11:Y24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2230</v>
      </c>
      <c r="C12" s="111" t="s">
        <v>72</v>
      </c>
      <c r="D12" s="112"/>
      <c r="E12" s="88">
        <f t="shared" si="1"/>
        <v>1374475</v>
      </c>
      <c r="F12" s="89">
        <f t="shared" si="1"/>
        <v>241575.36</v>
      </c>
      <c r="G12" s="113">
        <f t="shared" si="2"/>
        <v>1132899.6400000001</v>
      </c>
      <c r="H12" s="88">
        <f t="shared" si="3"/>
        <v>513725</v>
      </c>
      <c r="I12" s="89">
        <f t="shared" si="3"/>
        <v>187272.34</v>
      </c>
      <c r="J12" s="90">
        <f t="shared" si="4"/>
        <v>326452.66000000003</v>
      </c>
      <c r="K12" s="91">
        <f>790000-150700-125575</f>
        <v>513725</v>
      </c>
      <c r="L12" s="92">
        <v>187272.34</v>
      </c>
      <c r="M12" s="93">
        <f t="shared" si="5"/>
        <v>326452.66000000003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860750</v>
      </c>
      <c r="U12" s="92">
        <v>54303.02</v>
      </c>
      <c r="V12" s="93">
        <f t="shared" si="8"/>
        <v>806446.98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2240</v>
      </c>
      <c r="C13" s="111" t="s">
        <v>27</v>
      </c>
      <c r="D13" s="112"/>
      <c r="E13" s="88">
        <f t="shared" si="1"/>
        <v>290000</v>
      </c>
      <c r="F13" s="89">
        <f t="shared" si="1"/>
        <v>280980.35000000003</v>
      </c>
      <c r="G13" s="113">
        <f t="shared" si="2"/>
        <v>9019.6499999999651</v>
      </c>
      <c r="H13" s="88">
        <f t="shared" si="3"/>
        <v>290000</v>
      </c>
      <c r="I13" s="89">
        <f t="shared" si="3"/>
        <v>280980.35000000003</v>
      </c>
      <c r="J13" s="90">
        <f t="shared" si="4"/>
        <v>9019.6499999999651</v>
      </c>
      <c r="K13" s="91">
        <f>140000+150000</f>
        <v>290000</v>
      </c>
      <c r="L13" s="92">
        <v>280980.35000000003</v>
      </c>
      <c r="M13" s="93">
        <f t="shared" si="5"/>
        <v>9019.6499999999651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0</v>
      </c>
      <c r="U13" s="92">
        <v>0</v>
      </c>
      <c r="V13" s="93">
        <f t="shared" si="8"/>
        <v>0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2250</v>
      </c>
      <c r="C14" s="111" t="s">
        <v>73</v>
      </c>
      <c r="D14" s="112"/>
      <c r="E14" s="88">
        <f t="shared" si="1"/>
        <v>6350</v>
      </c>
      <c r="F14" s="89">
        <f t="shared" si="1"/>
        <v>0</v>
      </c>
      <c r="G14" s="113">
        <f t="shared" si="2"/>
        <v>6350</v>
      </c>
      <c r="H14" s="88">
        <f t="shared" si="3"/>
        <v>6350</v>
      </c>
      <c r="I14" s="89">
        <f t="shared" si="3"/>
        <v>0</v>
      </c>
      <c r="J14" s="90">
        <f t="shared" si="4"/>
        <v>6350</v>
      </c>
      <c r="K14" s="91">
        <f>8100-1750</f>
        <v>6350</v>
      </c>
      <c r="L14" s="92">
        <v>0</v>
      </c>
      <c r="M14" s="93">
        <f t="shared" si="5"/>
        <v>6350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2271</v>
      </c>
      <c r="C15" s="111" t="s">
        <v>74</v>
      </c>
      <c r="D15" s="112"/>
      <c r="E15" s="88">
        <f t="shared" si="1"/>
        <v>677250</v>
      </c>
      <c r="F15" s="89">
        <f t="shared" si="1"/>
        <v>357810.12</v>
      </c>
      <c r="G15" s="113">
        <f t="shared" si="2"/>
        <v>319439.88</v>
      </c>
      <c r="H15" s="88">
        <f t="shared" si="3"/>
        <v>677250</v>
      </c>
      <c r="I15" s="89">
        <f t="shared" si="3"/>
        <v>357810.12</v>
      </c>
      <c r="J15" s="90">
        <f t="shared" si="4"/>
        <v>319439.88</v>
      </c>
      <c r="K15" s="91">
        <v>677250</v>
      </c>
      <c r="L15" s="92">
        <v>357810.12</v>
      </c>
      <c r="M15" s="93">
        <f t="shared" si="5"/>
        <v>319439.88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2272</v>
      </c>
      <c r="C16" s="111" t="s">
        <v>75</v>
      </c>
      <c r="D16" s="112"/>
      <c r="E16" s="88">
        <f t="shared" si="1"/>
        <v>53800</v>
      </c>
      <c r="F16" s="89">
        <f t="shared" si="1"/>
        <v>14141.59</v>
      </c>
      <c r="G16" s="113">
        <f t="shared" si="2"/>
        <v>39658.410000000003</v>
      </c>
      <c r="H16" s="88">
        <f t="shared" si="3"/>
        <v>53800</v>
      </c>
      <c r="I16" s="89">
        <f t="shared" si="3"/>
        <v>14141.59</v>
      </c>
      <c r="J16" s="90">
        <f t="shared" si="4"/>
        <v>39658.410000000003</v>
      </c>
      <c r="K16" s="91">
        <v>53800</v>
      </c>
      <c r="L16" s="92">
        <v>14141.59</v>
      </c>
      <c r="M16" s="93">
        <f t="shared" si="5"/>
        <v>39658.410000000003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2273</v>
      </c>
      <c r="C17" s="111" t="s">
        <v>76</v>
      </c>
      <c r="D17" s="112"/>
      <c r="E17" s="88">
        <f t="shared" si="1"/>
        <v>162000</v>
      </c>
      <c r="F17" s="89">
        <f t="shared" si="1"/>
        <v>47170.609999999993</v>
      </c>
      <c r="G17" s="113">
        <f t="shared" si="2"/>
        <v>114829.39000000001</v>
      </c>
      <c r="H17" s="88">
        <f t="shared" si="3"/>
        <v>162000</v>
      </c>
      <c r="I17" s="89">
        <f t="shared" si="3"/>
        <v>47170.609999999993</v>
      </c>
      <c r="J17" s="90">
        <f t="shared" si="4"/>
        <v>114829.39000000001</v>
      </c>
      <c r="K17" s="91">
        <f>256050-94050</f>
        <v>162000</v>
      </c>
      <c r="L17" s="92">
        <v>47170.609999999993</v>
      </c>
      <c r="M17" s="93">
        <f t="shared" si="5"/>
        <v>114829.39000000001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2274</v>
      </c>
      <c r="C18" s="111" t="s">
        <v>77</v>
      </c>
      <c r="D18" s="112"/>
      <c r="E18" s="88">
        <f t="shared" si="1"/>
        <v>0</v>
      </c>
      <c r="F18" s="89">
        <f t="shared" si="1"/>
        <v>0</v>
      </c>
      <c r="G18" s="113">
        <f t="shared" si="2"/>
        <v>0</v>
      </c>
      <c r="H18" s="88">
        <f t="shared" si="3"/>
        <v>0</v>
      </c>
      <c r="I18" s="89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2275</v>
      </c>
      <c r="C19" s="111" t="s">
        <v>78</v>
      </c>
      <c r="D19" s="112"/>
      <c r="E19" s="88">
        <f t="shared" si="1"/>
        <v>6400</v>
      </c>
      <c r="F19" s="89">
        <f t="shared" si="1"/>
        <v>2901.6</v>
      </c>
      <c r="G19" s="113">
        <f t="shared" si="2"/>
        <v>3498.4</v>
      </c>
      <c r="H19" s="88">
        <f t="shared" si="3"/>
        <v>6400</v>
      </c>
      <c r="I19" s="89">
        <f t="shared" si="3"/>
        <v>2901.6</v>
      </c>
      <c r="J19" s="90">
        <f t="shared" si="4"/>
        <v>3498.4</v>
      </c>
      <c r="K19" s="91">
        <v>6400</v>
      </c>
      <c r="L19" s="92">
        <v>2901.6</v>
      </c>
      <c r="M19" s="93">
        <f t="shared" si="5"/>
        <v>3498.4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2282</v>
      </c>
      <c r="C20" s="114" t="s">
        <v>79</v>
      </c>
      <c r="D20" s="114"/>
      <c r="E20" s="88">
        <f t="shared" si="1"/>
        <v>600</v>
      </c>
      <c r="F20" s="89">
        <f t="shared" si="1"/>
        <v>0</v>
      </c>
      <c r="G20" s="113">
        <f t="shared" si="2"/>
        <v>600</v>
      </c>
      <c r="H20" s="88">
        <f t="shared" si="3"/>
        <v>600</v>
      </c>
      <c r="I20" s="89">
        <f t="shared" si="3"/>
        <v>0</v>
      </c>
      <c r="J20" s="90">
        <f t="shared" si="4"/>
        <v>600</v>
      </c>
      <c r="K20" s="91">
        <f>1200-200-400</f>
        <v>600</v>
      </c>
      <c r="L20" s="92">
        <v>0</v>
      </c>
      <c r="M20" s="93">
        <f t="shared" si="5"/>
        <v>600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2730</v>
      </c>
      <c r="C21" s="111" t="s">
        <v>80</v>
      </c>
      <c r="D21" s="112"/>
      <c r="E21" s="88">
        <f t="shared" si="1"/>
        <v>0</v>
      </c>
      <c r="F21" s="89">
        <f t="shared" si="1"/>
        <v>0</v>
      </c>
      <c r="G21" s="113">
        <f t="shared" si="2"/>
        <v>0</v>
      </c>
      <c r="H21" s="88">
        <f t="shared" si="3"/>
        <v>0</v>
      </c>
      <c r="I21" s="89">
        <f t="shared" si="3"/>
        <v>0</v>
      </c>
      <c r="J21" s="90">
        <f t="shared" si="4"/>
        <v>0</v>
      </c>
      <c r="K21" s="91">
        <v>0</v>
      </c>
      <c r="L21" s="92">
        <v>0</v>
      </c>
      <c r="M21" s="93">
        <f t="shared" si="5"/>
        <v>0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2800</v>
      </c>
      <c r="C22" s="111" t="s">
        <v>81</v>
      </c>
      <c r="D22" s="112"/>
      <c r="E22" s="88">
        <f t="shared" si="1"/>
        <v>700</v>
      </c>
      <c r="F22" s="89">
        <f t="shared" si="1"/>
        <v>0</v>
      </c>
      <c r="G22" s="113">
        <f t="shared" si="2"/>
        <v>700</v>
      </c>
      <c r="H22" s="88">
        <f t="shared" si="3"/>
        <v>700</v>
      </c>
      <c r="I22" s="89">
        <f t="shared" si="3"/>
        <v>0</v>
      </c>
      <c r="J22" s="90">
        <f t="shared" si="4"/>
        <v>700</v>
      </c>
      <c r="K22" s="91">
        <v>700</v>
      </c>
      <c r="L22" s="92">
        <v>0</v>
      </c>
      <c r="M22" s="93">
        <f t="shared" si="5"/>
        <v>700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3110</v>
      </c>
      <c r="C23" s="111" t="s">
        <v>82</v>
      </c>
      <c r="D23" s="112"/>
      <c r="E23" s="88">
        <f t="shared" si="1"/>
        <v>45000</v>
      </c>
      <c r="F23" s="89">
        <f t="shared" si="1"/>
        <v>0</v>
      </c>
      <c r="G23" s="113">
        <f t="shared" si="2"/>
        <v>45000</v>
      </c>
      <c r="H23" s="88">
        <f t="shared" si="3"/>
        <v>0</v>
      </c>
      <c r="I23" s="89">
        <f t="shared" si="3"/>
        <v>0</v>
      </c>
      <c r="J23" s="90">
        <f t="shared" si="4"/>
        <v>0</v>
      </c>
      <c r="K23" s="91">
        <v>0</v>
      </c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/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45000</v>
      </c>
      <c r="AA23" s="92">
        <v>0</v>
      </c>
      <c r="AB23" s="93">
        <f t="shared" si="0"/>
        <v>45000</v>
      </c>
      <c r="AC23" s="91">
        <v>0</v>
      </c>
      <c r="AD23" s="92">
        <v>0</v>
      </c>
      <c r="AE23" s="93">
        <f t="shared" si="10"/>
        <v>0</v>
      </c>
      <c r="AF23" s="91"/>
      <c r="AG23" s="92">
        <v>0</v>
      </c>
      <c r="AH23" s="93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94">
        <v>3132</v>
      </c>
      <c r="C24" s="115" t="s">
        <v>83</v>
      </c>
      <c r="D24" s="116"/>
      <c r="E24" s="88">
        <f t="shared" si="1"/>
        <v>0</v>
      </c>
      <c r="F24" s="89">
        <f t="shared" si="1"/>
        <v>0</v>
      </c>
      <c r="G24" s="113">
        <f t="shared" si="2"/>
        <v>0</v>
      </c>
      <c r="H24" s="88">
        <f t="shared" si="3"/>
        <v>0</v>
      </c>
      <c r="I24" s="89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86"/>
      <c r="AJ24" s="86"/>
      <c r="AK24" s="86"/>
    </row>
    <row r="25" spans="1:37" ht="18.75" customHeight="1" thickBot="1" x14ac:dyDescent="0.25">
      <c r="A25" s="79"/>
      <c r="B25" s="94">
        <v>3142</v>
      </c>
      <c r="C25" s="117" t="s">
        <v>84</v>
      </c>
      <c r="D25" s="117"/>
      <c r="E25" s="95">
        <f t="shared" si="1"/>
        <v>0</v>
      </c>
      <c r="F25" s="96">
        <f t="shared" si="1"/>
        <v>0</v>
      </c>
      <c r="G25" s="118">
        <f>E25-F25</f>
        <v>0</v>
      </c>
      <c r="H25" s="95">
        <f t="shared" si="3"/>
        <v>0</v>
      </c>
      <c r="I25" s="96">
        <f t="shared" si="3"/>
        <v>0</v>
      </c>
      <c r="J25" s="97">
        <f>H25-I25</f>
        <v>0</v>
      </c>
      <c r="K25" s="98">
        <v>0</v>
      </c>
      <c r="L25" s="92">
        <v>0</v>
      </c>
      <c r="M25" s="99">
        <f>K25-L25</f>
        <v>0</v>
      </c>
      <c r="N25" s="98">
        <v>0</v>
      </c>
      <c r="O25" s="92">
        <v>0</v>
      </c>
      <c r="P25" s="99">
        <f>N25-O25</f>
        <v>0</v>
      </c>
      <c r="Q25" s="98">
        <v>0</v>
      </c>
      <c r="R25" s="92">
        <v>0</v>
      </c>
      <c r="S25" s="99">
        <f>Q25-R25</f>
        <v>0</v>
      </c>
      <c r="T25" s="98">
        <v>0</v>
      </c>
      <c r="U25" s="92">
        <v>0</v>
      </c>
      <c r="V25" s="99">
        <f>T25-U25</f>
        <v>0</v>
      </c>
      <c r="W25" s="98">
        <v>0</v>
      </c>
      <c r="X25" s="92">
        <v>0</v>
      </c>
      <c r="Y25" s="99">
        <f>W25-X25</f>
        <v>0</v>
      </c>
      <c r="Z25" s="98">
        <v>0</v>
      </c>
      <c r="AA25" s="92">
        <v>0</v>
      </c>
      <c r="AB25" s="99">
        <f t="shared" si="0"/>
        <v>0</v>
      </c>
      <c r="AC25" s="98">
        <v>0</v>
      </c>
      <c r="AD25" s="92">
        <v>0</v>
      </c>
      <c r="AE25" s="99">
        <f>AC25-AD25</f>
        <v>0</v>
      </c>
      <c r="AF25" s="98">
        <v>0</v>
      </c>
      <c r="AG25" s="92">
        <v>0</v>
      </c>
      <c r="AH25" s="99">
        <f>AF25-AG25</f>
        <v>0</v>
      </c>
      <c r="AI25" s="86"/>
      <c r="AJ25" s="86"/>
      <c r="AK25" s="86"/>
    </row>
    <row r="26" spans="1:37" ht="18.75" customHeight="1" thickBot="1" x14ac:dyDescent="0.25">
      <c r="A26" s="100" t="s">
        <v>85</v>
      </c>
      <c r="B26" s="101"/>
      <c r="C26" s="101"/>
      <c r="D26" s="119"/>
      <c r="E26" s="106">
        <f t="shared" ref="E26:U26" si="12">SUM(E9:E25)</f>
        <v>10475265</v>
      </c>
      <c r="F26" s="104">
        <f t="shared" si="12"/>
        <v>4963396.09</v>
      </c>
      <c r="G26" s="102">
        <f t="shared" si="12"/>
        <v>5511868.9100000001</v>
      </c>
      <c r="H26" s="106">
        <f t="shared" si="12"/>
        <v>9564115</v>
      </c>
      <c r="I26" s="104">
        <f t="shared" si="12"/>
        <v>4903693.07</v>
      </c>
      <c r="J26" s="102">
        <f t="shared" si="12"/>
        <v>4660421.93</v>
      </c>
      <c r="K26" s="106">
        <f t="shared" ref="K26:P26" si="13">SUM(K9:K25)</f>
        <v>9564115</v>
      </c>
      <c r="L26" s="104">
        <f t="shared" si="13"/>
        <v>4903693.07</v>
      </c>
      <c r="M26" s="105">
        <f t="shared" si="13"/>
        <v>4660421.93</v>
      </c>
      <c r="N26" s="106">
        <f t="shared" si="13"/>
        <v>0</v>
      </c>
      <c r="O26" s="104">
        <f t="shared" si="13"/>
        <v>0</v>
      </c>
      <c r="P26" s="105">
        <f t="shared" si="13"/>
        <v>0</v>
      </c>
      <c r="Q26" s="106">
        <f t="shared" si="12"/>
        <v>0</v>
      </c>
      <c r="R26" s="104">
        <f t="shared" si="12"/>
        <v>0</v>
      </c>
      <c r="S26" s="105">
        <f t="shared" si="12"/>
        <v>0</v>
      </c>
      <c r="T26" s="106">
        <f t="shared" si="12"/>
        <v>860750</v>
      </c>
      <c r="U26" s="104">
        <f t="shared" si="12"/>
        <v>54303.02</v>
      </c>
      <c r="V26" s="105">
        <f>SUM(V9:V24)</f>
        <v>806446.98</v>
      </c>
      <c r="W26" s="103">
        <f>SUM(W9:W25)</f>
        <v>5400</v>
      </c>
      <c r="X26" s="104">
        <f>SUM(X9:X25)</f>
        <v>5400</v>
      </c>
      <c r="Y26" s="105">
        <f>SUM(Y9:Y24)</f>
        <v>0</v>
      </c>
      <c r="Z26" s="106">
        <f>SUM(Z9:Z25)</f>
        <v>45000</v>
      </c>
      <c r="AA26" s="104">
        <f>SUM(AA9:AA25)</f>
        <v>0</v>
      </c>
      <c r="AB26" s="105">
        <f>SUM(AB9:AB24)</f>
        <v>45000</v>
      </c>
      <c r="AC26" s="106">
        <f>SUM(AC9:AC25)</f>
        <v>0</v>
      </c>
      <c r="AD26" s="104">
        <f>SUM(AD9:AD25)</f>
        <v>0</v>
      </c>
      <c r="AE26" s="105">
        <f>SUM(AE9:AE24)</f>
        <v>0</v>
      </c>
      <c r="AF26" s="106">
        <f>SUM(AF9:AF25)</f>
        <v>0</v>
      </c>
      <c r="AG26" s="104">
        <f>SUM(AG9:AG25)</f>
        <v>0</v>
      </c>
      <c r="AH26" s="105">
        <f>SUM(AH9:AH24)</f>
        <v>0</v>
      </c>
      <c r="AI26" s="86"/>
      <c r="AJ26" s="86"/>
      <c r="AK26" s="86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8465-112E-458F-A04D-15BB32C9E4FA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72406.489999999991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ЗДО7!I11</f>
        <v>72406.490000000005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120+924.5</f>
        <v>1044.5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22150.69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22150.690000000002</v>
      </c>
      <c r="D18" s="17"/>
      <c r="E18" s="18">
        <f>D17-C18</f>
        <v>0</v>
      </c>
    </row>
    <row r="19" spans="1:15" collapsed="1" x14ac:dyDescent="0.3">
      <c r="A19" s="11"/>
      <c r="B19" s="22" t="s">
        <v>10</v>
      </c>
      <c r="C19" s="17">
        <v>748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11</v>
      </c>
      <c r="C20" s="17">
        <v>10998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12</v>
      </c>
      <c r="C21" s="17">
        <v>1560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2" t="s">
        <v>13</v>
      </c>
      <c r="C22" s="17">
        <f>407+3190</f>
        <v>3597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2" t="s">
        <v>14</v>
      </c>
      <c r="C23" s="17">
        <f>4012.69+1235</f>
        <v>5247.6900000000005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2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2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15</v>
      </c>
      <c r="C36" s="12"/>
      <c r="D36" s="13">
        <v>23001.25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16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2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17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18</v>
      </c>
      <c r="C44" s="12"/>
      <c r="D44" s="13">
        <v>870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870</v>
      </c>
      <c r="D45" s="17"/>
      <c r="E45" s="18">
        <f>D44-C45</f>
        <v>0</v>
      </c>
    </row>
    <row r="46" spans="1:15" collapsed="1" x14ac:dyDescent="0.3">
      <c r="A46" s="11"/>
      <c r="B46" s="20" t="s">
        <v>19</v>
      </c>
      <c r="C46" s="17">
        <v>870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20</v>
      </c>
      <c r="C50" s="12"/>
      <c r="D50" s="13">
        <v>24809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SUM(C52:C73)</f>
        <v>24809</v>
      </c>
      <c r="D51" s="17"/>
      <c r="E51" s="18">
        <f>D50-C51</f>
        <v>0</v>
      </c>
    </row>
    <row r="52" spans="1:15" collapsed="1" x14ac:dyDescent="0.3">
      <c r="A52" s="11"/>
      <c r="B52" s="20" t="s">
        <v>21</v>
      </c>
      <c r="C52" s="17">
        <v>270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22</v>
      </c>
      <c r="C53" s="17">
        <v>5999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23</v>
      </c>
      <c r="C54" s="17">
        <v>16920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24</v>
      </c>
      <c r="C55" s="17">
        <v>480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25</v>
      </c>
      <c r="C56" s="17">
        <v>1140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23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23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23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23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23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23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23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23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23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4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4"/>
      <c r="D74" s="25" t="s">
        <v>26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5" t="s">
        <v>26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5" t="s">
        <v>26</v>
      </c>
    </row>
    <row r="77" spans="1:15" ht="39.75" customHeight="1" x14ac:dyDescent="0.3">
      <c r="A77" s="4">
        <v>2240</v>
      </c>
      <c r="B77" s="5" t="s">
        <v>27</v>
      </c>
      <c r="C77" s="5"/>
      <c r="D77" s="6">
        <f>SUM(D79:D110)</f>
        <v>280980.35000000003</v>
      </c>
      <c r="E77" s="7">
        <f>D78-D77</f>
        <v>0</v>
      </c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6">
        <v>2240</v>
      </c>
      <c r="B78" s="26"/>
      <c r="C78" s="10"/>
      <c r="D78" s="10">
        <f>ЗДО7!I13</f>
        <v>280980.35000000003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28</v>
      </c>
      <c r="C79" s="12"/>
      <c r="D79" s="13"/>
    </row>
    <row r="80" spans="1:15" hidden="1" x14ac:dyDescent="0.3">
      <c r="A80" s="14">
        <v>2240.1999999999998</v>
      </c>
      <c r="B80" s="27" t="s">
        <v>29</v>
      </c>
      <c r="C80" s="28"/>
      <c r="D80" s="13"/>
    </row>
    <row r="81" spans="1:5" hidden="1" x14ac:dyDescent="0.3">
      <c r="A81" s="14">
        <v>2240.3000000000002</v>
      </c>
      <c r="B81" s="27" t="s">
        <v>30</v>
      </c>
      <c r="C81" s="28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7" t="s">
        <v>31</v>
      </c>
      <c r="C88" s="28"/>
      <c r="D88" s="13"/>
    </row>
    <row r="89" spans="1:5" x14ac:dyDescent="0.3">
      <c r="A89" s="14">
        <v>2240.5</v>
      </c>
      <c r="B89" s="27" t="s">
        <v>32</v>
      </c>
      <c r="C89" s="28"/>
      <c r="D89" s="13">
        <v>273934.38</v>
      </c>
    </row>
    <row r="90" spans="1:5" hidden="1" outlineLevel="1" x14ac:dyDescent="0.3">
      <c r="A90" s="14"/>
      <c r="B90" s="15"/>
      <c r="C90" s="16">
        <f>SUM(C91:C98)</f>
        <v>273934.38</v>
      </c>
      <c r="D90" s="17"/>
      <c r="E90" s="18">
        <f>D89-C90</f>
        <v>0</v>
      </c>
    </row>
    <row r="91" spans="1:5" ht="17.25" customHeight="1" collapsed="1" x14ac:dyDescent="0.3">
      <c r="A91" s="14"/>
      <c r="B91" s="19" t="s">
        <v>33</v>
      </c>
      <c r="C91" s="17">
        <v>734.38</v>
      </c>
      <c r="D91" s="17"/>
    </row>
    <row r="92" spans="1:5" ht="17.25" customHeight="1" x14ac:dyDescent="0.3">
      <c r="A92" s="14"/>
      <c r="B92" s="19" t="s">
        <v>34</v>
      </c>
      <c r="C92" s="17">
        <v>272950</v>
      </c>
      <c r="D92" s="17"/>
    </row>
    <row r="93" spans="1:5" x14ac:dyDescent="0.3">
      <c r="A93" s="14"/>
      <c r="B93" s="19" t="s">
        <v>35</v>
      </c>
      <c r="C93" s="17">
        <v>250</v>
      </c>
      <c r="D93" s="17"/>
    </row>
    <row r="94" spans="1:5" hidden="1" x14ac:dyDescent="0.3">
      <c r="A94" s="14"/>
      <c r="B94" s="29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7" t="s">
        <v>36</v>
      </c>
      <c r="C99" s="28"/>
      <c r="D99" s="13"/>
    </row>
    <row r="100" spans="1:5" hidden="1" x14ac:dyDescent="0.3">
      <c r="A100" s="14">
        <v>2240.6999999999998</v>
      </c>
      <c r="B100" s="27" t="s">
        <v>37</v>
      </c>
      <c r="C100" s="28"/>
      <c r="D100" s="13"/>
    </row>
    <row r="101" spans="1:5" hidden="1" x14ac:dyDescent="0.3">
      <c r="A101" s="14">
        <v>2240.8000000000002</v>
      </c>
      <c r="B101" s="27" t="s">
        <v>38</v>
      </c>
      <c r="C101" s="28"/>
      <c r="D101" s="13"/>
    </row>
    <row r="102" spans="1:5" hidden="1" x14ac:dyDescent="0.3">
      <c r="A102" s="14">
        <v>2240.9</v>
      </c>
      <c r="B102" s="27" t="s">
        <v>39</v>
      </c>
      <c r="C102" s="28"/>
      <c r="D102" s="13"/>
    </row>
    <row r="103" spans="1:5" hidden="1" x14ac:dyDescent="0.3">
      <c r="A103" s="14">
        <v>2241.1</v>
      </c>
      <c r="B103" s="27" t="s">
        <v>40</v>
      </c>
      <c r="C103" s="28"/>
      <c r="D103" s="13"/>
    </row>
    <row r="104" spans="1:5" hidden="1" x14ac:dyDescent="0.3">
      <c r="A104" s="14">
        <v>2241.1999999999998</v>
      </c>
      <c r="B104" s="27" t="s">
        <v>41</v>
      </c>
      <c r="C104" s="28"/>
      <c r="D104" s="13"/>
    </row>
    <row r="105" spans="1:5" x14ac:dyDescent="0.3">
      <c r="A105" s="14">
        <v>2241.3000000000002</v>
      </c>
      <c r="B105" s="27" t="s">
        <v>42</v>
      </c>
      <c r="C105" s="28"/>
      <c r="D105" s="13">
        <v>2485.09</v>
      </c>
    </row>
    <row r="106" spans="1:5" hidden="1" x14ac:dyDescent="0.3">
      <c r="A106" s="14">
        <v>2241.4</v>
      </c>
      <c r="B106" s="27" t="s">
        <v>43</v>
      </c>
      <c r="C106" s="28"/>
      <c r="D106" s="13"/>
    </row>
    <row r="107" spans="1:5" hidden="1" x14ac:dyDescent="0.3">
      <c r="A107" s="14">
        <v>2241.5</v>
      </c>
      <c r="B107" s="27" t="s">
        <v>44</v>
      </c>
      <c r="C107" s="28"/>
      <c r="D107" s="13"/>
    </row>
    <row r="108" spans="1:5" ht="38.25" hidden="1" customHeight="1" x14ac:dyDescent="0.3">
      <c r="A108" s="14">
        <v>2241.6</v>
      </c>
      <c r="B108" s="30" t="s">
        <v>45</v>
      </c>
      <c r="C108" s="28"/>
      <c r="D108" s="13"/>
    </row>
    <row r="109" spans="1:5" hidden="1" x14ac:dyDescent="0.3">
      <c r="A109" s="14">
        <v>2241.6999999999998</v>
      </c>
      <c r="B109" s="27" t="s">
        <v>46</v>
      </c>
      <c r="C109" s="28"/>
      <c r="D109" s="13"/>
    </row>
    <row r="110" spans="1:5" x14ac:dyDescent="0.3">
      <c r="A110" s="14">
        <v>2241.9</v>
      </c>
      <c r="B110" s="27" t="s">
        <v>47</v>
      </c>
      <c r="C110" s="28"/>
      <c r="D110" s="13">
        <v>4560.88</v>
      </c>
    </row>
    <row r="111" spans="1:5" hidden="1" outlineLevel="1" x14ac:dyDescent="0.3">
      <c r="A111" s="14"/>
      <c r="B111" s="15"/>
      <c r="C111" s="16">
        <f>SUM(C112:C127)</f>
        <v>4560.88</v>
      </c>
      <c r="D111" s="31"/>
      <c r="E111" s="18">
        <f>D110-C111</f>
        <v>0</v>
      </c>
    </row>
    <row r="112" spans="1:5" collapsed="1" x14ac:dyDescent="0.3">
      <c r="A112" s="14"/>
      <c r="B112" s="22" t="s">
        <v>48</v>
      </c>
      <c r="C112" s="17">
        <v>180</v>
      </c>
      <c r="D112" s="17"/>
    </row>
    <row r="113" spans="1:4" x14ac:dyDescent="0.3">
      <c r="A113" s="14"/>
      <c r="B113" s="22" t="s">
        <v>49</v>
      </c>
      <c r="C113" s="17">
        <f>8.39+8.39+8.4</f>
        <v>25.18</v>
      </c>
      <c r="D113" s="17"/>
    </row>
    <row r="114" spans="1:4" x14ac:dyDescent="0.3">
      <c r="A114" s="14"/>
      <c r="B114" s="22" t="s">
        <v>50</v>
      </c>
      <c r="C114" s="17">
        <f>843.3+843.3+843.3+843.3+843.3</f>
        <v>4216.5</v>
      </c>
      <c r="D114" s="17"/>
    </row>
    <row r="115" spans="1:4" x14ac:dyDescent="0.3">
      <c r="A115" s="14"/>
      <c r="B115" s="22" t="s">
        <v>51</v>
      </c>
      <c r="C115" s="17">
        <v>139.19999999999999</v>
      </c>
      <c r="D115" s="17"/>
    </row>
    <row r="116" spans="1:4" hidden="1" x14ac:dyDescent="0.3">
      <c r="A116" s="14"/>
      <c r="B116" s="22"/>
      <c r="C116" s="17"/>
      <c r="D116" s="17"/>
    </row>
    <row r="117" spans="1:4" hidden="1" x14ac:dyDescent="0.3">
      <c r="A117" s="14"/>
      <c r="B117" s="29"/>
      <c r="C117" s="17"/>
      <c r="D117" s="17"/>
    </row>
    <row r="118" spans="1:4" hidden="1" x14ac:dyDescent="0.3">
      <c r="A118" s="14"/>
      <c r="B118" s="22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22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2"/>
      <c r="D126" s="3" t="b">
        <f>D77=D78</f>
        <v>1</v>
      </c>
    </row>
    <row r="127" spans="1:4" hidden="1" collapsed="1" x14ac:dyDescent="0.3">
      <c r="B127" s="32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0:C50"/>
    <mergeCell ref="B77:C77"/>
    <mergeCell ref="B79:C79"/>
    <mergeCell ref="B80:C80"/>
    <mergeCell ref="B81:C81"/>
    <mergeCell ref="B88:C88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2022-07-26T09:20:12Z</dcterms:created>
  <dcterms:modified xsi:type="dcterms:W3CDTF">2022-07-26T09:20:14Z</dcterms:modified>
</cp:coreProperties>
</file>