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ДО\"/>
    </mc:Choice>
  </mc:AlternateContent>
  <xr:revisionPtr revIDLastSave="0" documentId="13_ncr:1_{A8D6FF06-DEC8-4495-935C-650E9EB0E5F9}" xr6:coauthVersionLast="36" xr6:coauthVersionMax="36" xr10:uidLastSave="{00000000-0000-0000-0000-000000000000}"/>
  <bookViews>
    <workbookView xWindow="0" yWindow="0" windowWidth="28800" windowHeight="11925" xr2:uid="{C4818588-3631-41BA-8671-132ABF540738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I26" i="3"/>
  <c r="F26" i="3" s="1"/>
  <c r="H26" i="3"/>
  <c r="J26" i="3" s="1"/>
  <c r="AH25" i="3"/>
  <c r="AE25" i="3"/>
  <c r="AB25" i="3"/>
  <c r="Y25" i="3"/>
  <c r="V25" i="3"/>
  <c r="S25" i="3"/>
  <c r="P25" i="3"/>
  <c r="M25" i="3"/>
  <c r="I25" i="3"/>
  <c r="H25" i="3"/>
  <c r="E25" i="3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H23" i="3"/>
  <c r="E23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J20" i="3" s="1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K18" i="3"/>
  <c r="H18" i="3" s="1"/>
  <c r="I18" i="3"/>
  <c r="F18" i="3" s="1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K15" i="3"/>
  <c r="I15" i="3"/>
  <c r="F15" i="3" s="1"/>
  <c r="AH14" i="3"/>
  <c r="AE14" i="3"/>
  <c r="AB14" i="3"/>
  <c r="Y14" i="3"/>
  <c r="V14" i="3"/>
  <c r="S14" i="3"/>
  <c r="P14" i="3"/>
  <c r="M14" i="3"/>
  <c r="I14" i="3"/>
  <c r="H14" i="3"/>
  <c r="E14" i="3" s="1"/>
  <c r="AH13" i="3"/>
  <c r="AE13" i="3"/>
  <c r="AB13" i="3"/>
  <c r="Y13" i="3"/>
  <c r="V13" i="3"/>
  <c r="S13" i="3"/>
  <c r="P13" i="3"/>
  <c r="K13" i="3"/>
  <c r="M13" i="3" s="1"/>
  <c r="I13" i="3"/>
  <c r="F13" i="3" s="1"/>
  <c r="AH12" i="3"/>
  <c r="AE12" i="3"/>
  <c r="AB12" i="3"/>
  <c r="Y12" i="3"/>
  <c r="V12" i="3"/>
  <c r="S12" i="3"/>
  <c r="P12" i="3"/>
  <c r="M12" i="3"/>
  <c r="I12" i="3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K10" i="3"/>
  <c r="I10" i="3"/>
  <c r="F10" i="3" s="1"/>
  <c r="AH9" i="3"/>
  <c r="AE9" i="3"/>
  <c r="AB9" i="3"/>
  <c r="Y9" i="3"/>
  <c r="V9" i="3"/>
  <c r="S9" i="3"/>
  <c r="P9" i="3"/>
  <c r="K9" i="3"/>
  <c r="I9" i="3"/>
  <c r="I27" i="3" s="1"/>
  <c r="F9" i="3"/>
  <c r="C114" i="2"/>
  <c r="C111" i="2" s="1"/>
  <c r="E111" i="2" s="1"/>
  <c r="C113" i="2"/>
  <c r="C90" i="2"/>
  <c r="E90" i="2" s="1"/>
  <c r="C82" i="2"/>
  <c r="E82" i="2" s="1"/>
  <c r="D77" i="2"/>
  <c r="D126" i="2" s="1"/>
  <c r="C51" i="2"/>
  <c r="E51" i="2" s="1"/>
  <c r="C45" i="2"/>
  <c r="E45" i="2" s="1"/>
  <c r="C38" i="2"/>
  <c r="E38" i="2" s="1"/>
  <c r="C23" i="2"/>
  <c r="C22" i="2"/>
  <c r="C19" i="2"/>
  <c r="C18" i="2" s="1"/>
  <c r="E18" i="2" s="1"/>
  <c r="C8" i="2"/>
  <c r="E8" i="2" s="1"/>
  <c r="D6" i="2"/>
  <c r="D4" i="2"/>
  <c r="D73" i="2" s="1"/>
  <c r="E77" i="2" l="1"/>
  <c r="E78" i="2"/>
  <c r="E5" i="2"/>
  <c r="S27" i="3"/>
  <c r="Y27" i="3"/>
  <c r="AE27" i="3"/>
  <c r="J12" i="3"/>
  <c r="V27" i="3"/>
  <c r="AH27" i="3"/>
  <c r="F12" i="3"/>
  <c r="G12" i="3" s="1"/>
  <c r="H13" i="3"/>
  <c r="E13" i="3" s="1"/>
  <c r="G13" i="3" s="1"/>
  <c r="J17" i="3"/>
  <c r="M18" i="3"/>
  <c r="J24" i="3"/>
  <c r="G17" i="3"/>
  <c r="J19" i="3"/>
  <c r="F19" i="3"/>
  <c r="J23" i="3"/>
  <c r="F23" i="3"/>
  <c r="G23" i="3" s="1"/>
  <c r="J11" i="3"/>
  <c r="E11" i="3"/>
  <c r="G11" i="3" s="1"/>
  <c r="K27" i="3"/>
  <c r="J13" i="3"/>
  <c r="M15" i="3"/>
  <c r="H15" i="3"/>
  <c r="J16" i="3"/>
  <c r="E16" i="3"/>
  <c r="G16" i="3" s="1"/>
  <c r="M10" i="3"/>
  <c r="H10" i="3"/>
  <c r="J18" i="3"/>
  <c r="E18" i="3"/>
  <c r="G18" i="3" s="1"/>
  <c r="P27" i="3"/>
  <c r="AB27" i="3"/>
  <c r="J14" i="3"/>
  <c r="F14" i="3"/>
  <c r="G14" i="3" s="1"/>
  <c r="G19" i="3"/>
  <c r="J21" i="3"/>
  <c r="F21" i="3"/>
  <c r="G21" i="3" s="1"/>
  <c r="J25" i="3"/>
  <c r="F25" i="3"/>
  <c r="G25" i="3" s="1"/>
  <c r="H9" i="3"/>
  <c r="M9" i="3"/>
  <c r="E20" i="3"/>
  <c r="G20" i="3" s="1"/>
  <c r="E22" i="3"/>
  <c r="G22" i="3" s="1"/>
  <c r="E24" i="3"/>
  <c r="G24" i="3" s="1"/>
  <c r="E26" i="3"/>
  <c r="G26" i="3" s="1"/>
  <c r="E4" i="2"/>
  <c r="M27" i="3" l="1"/>
  <c r="J10" i="3"/>
  <c r="E10" i="3"/>
  <c r="G10" i="3" s="1"/>
  <c r="F27" i="3"/>
  <c r="H27" i="3"/>
  <c r="E9" i="3"/>
  <c r="J9" i="3"/>
  <c r="J15" i="3"/>
  <c r="E15" i="3"/>
  <c r="G15" i="3" s="1"/>
  <c r="J27" i="3" l="1"/>
  <c r="G9" i="3"/>
  <c r="G27" i="3" s="1"/>
  <c r="E27" i="3"/>
</calcChain>
</file>

<file path=xl/sharedStrings.xml><?xml version="1.0" encoding="utf-8"?>
<sst xmlns="http://schemas.openxmlformats.org/spreadsheetml/2006/main" count="123" uniqueCount="92">
  <si>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</si>
  <si>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</si>
  <si>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</si>
  <si>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</si>
  <si>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</si>
  <si>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</si>
  <si>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</si>
  <si>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</si>
  <si>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</si>
  <si>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</si>
  <si>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сантехніка / 02,08,09. 2022</t>
  </si>
  <si>
    <t>двері міжкімнатні / 02. 2022</t>
  </si>
  <si>
    <t>будівельні матеріали / 03,06. 2022</t>
  </si>
  <si>
    <t>господарчі товари / 05,08.2022</t>
  </si>
  <si>
    <t>електротовари / 05,06,08.2022</t>
  </si>
  <si>
    <t>фарба / 08.2022</t>
  </si>
  <si>
    <t xml:space="preserve">Миючі засоби    </t>
  </si>
  <si>
    <t>Меблі</t>
  </si>
  <si>
    <t>Бензин</t>
  </si>
  <si>
    <t>Запчастини</t>
  </si>
  <si>
    <t>терморегулятор / 02. 2022</t>
  </si>
  <si>
    <t>Ін.матеріали</t>
  </si>
  <si>
    <t>кронштейн / 01. 2022</t>
  </si>
  <si>
    <t>швейна машинка / 02. 2022</t>
  </si>
  <si>
    <t>біотуалети 4 шт. / 06.2022</t>
  </si>
  <si>
    <t>вентилятор / 06.2022</t>
  </si>
  <si>
    <t>нічні ліхтарики 4 шт. / 06.2022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</si>
  <si>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</si>
  <si>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</si>
  <si>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</si>
  <si>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</si>
  <si>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</si>
  <si>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</si>
  <si>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</si>
  <si>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внутрішньо будівельної системи / 03. 2022</t>
  </si>
  <si>
    <t>облашт. місць тимч. переб. вн. перем. ос. / 05. 2022</t>
  </si>
  <si>
    <t>поточний ремонт БФП / 05.2022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</si>
  <si>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</si>
  <si>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</si>
  <si>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</si>
  <si>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</si>
  <si>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</si>
  <si>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</si>
  <si>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</si>
  <si>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</si>
  <si>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</si>
  <si>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</si>
  <si>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</si>
  <si>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</si>
  <si>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</si>
  <si>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</si>
  <si>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02,03,04,05,06,07,08,09. 2022</t>
  </si>
  <si>
    <t>послуги харчування на семінарі / 06.2022</t>
  </si>
  <si>
    <t>прочистка труб теплопостачання / 07.2022</t>
  </si>
  <si>
    <t>технагляд по пот. рем. місць тимч. переб внутр. перем. осіб / 09.2022</t>
  </si>
  <si>
    <t>дослідження змивів та проб води / 09.2022</t>
  </si>
  <si>
    <t>Кошторисні призначення та касові видатки по ЗДО 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</si>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</sst>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29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391E14C3-9A06-45E3-861F-99941A314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10C84-3A53-4F1B-909C-3A9FB48C2A8D}">
  <sheetPr codeName="Лист1">
    <tabColor rgb="FF00B050"/>
  </sheetPr>
  <dimension ref="A1:AL27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3" customWidth="1"/>
    <col min="2" max="2" width="12.28515625" style="121" customWidth="1"/>
    <col min="3" max="3" width="16" style="122" customWidth="1"/>
    <col min="4" max="4" width="38.5703125" style="86" customWidth="1"/>
    <col min="5" max="5" width="25" style="86" customWidth="1"/>
    <col min="6" max="10" width="25" style="122" customWidth="1"/>
    <col min="11" max="11" width="25" style="86" customWidth="1"/>
    <col min="12" max="13" width="25" style="122" customWidth="1"/>
    <col min="14" max="14" width="21.140625" style="86" hidden="1" customWidth="1"/>
    <col min="15" max="16" width="21.140625" style="122" hidden="1" customWidth="1"/>
    <col min="17" max="17" width="21.140625" style="86" hidden="1" customWidth="1"/>
    <col min="18" max="19" width="21.140625" style="122" hidden="1" customWidth="1"/>
    <col min="20" max="20" width="18.85546875" style="86" customWidth="1"/>
    <col min="21" max="22" width="18.85546875" style="122" customWidth="1"/>
    <col min="23" max="24" width="19.140625" style="122" customWidth="1"/>
    <col min="25" max="25" width="19.28515625" style="122" customWidth="1"/>
    <col min="26" max="26" width="18.85546875" style="86" customWidth="1"/>
    <col min="27" max="28" width="18.85546875" style="122" customWidth="1"/>
    <col min="29" max="29" width="18.85546875" style="86" hidden="1" customWidth="1"/>
    <col min="30" max="31" width="18.85546875" style="122" hidden="1" customWidth="1"/>
    <col min="32" max="32" width="18.85546875" style="86" hidden="1" customWidth="1"/>
    <col min="33" max="34" width="18.85546875" style="122" hidden="1" customWidth="1"/>
    <col min="35" max="37" width="18.140625" style="122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56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57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58</v>
      </c>
      <c r="B6" s="43" t="s">
        <v>59</v>
      </c>
      <c r="C6" s="44" t="s">
        <v>60</v>
      </c>
      <c r="D6" s="45"/>
      <c r="E6" s="46" t="s">
        <v>61</v>
      </c>
      <c r="F6" s="47"/>
      <c r="G6" s="48"/>
      <c r="H6" s="49" t="s">
        <v>62</v>
      </c>
      <c r="I6" s="50"/>
      <c r="J6" s="51"/>
      <c r="K6" s="52" t="s">
        <v>63</v>
      </c>
      <c r="L6" s="53"/>
      <c r="M6" s="54"/>
      <c r="N6" s="52" t="s">
        <v>64</v>
      </c>
      <c r="O6" s="53"/>
      <c r="P6" s="54"/>
      <c r="Q6" s="52" t="s">
        <v>65</v>
      </c>
      <c r="R6" s="53"/>
      <c r="S6" s="54"/>
      <c r="T6" s="55" t="s">
        <v>66</v>
      </c>
      <c r="U6" s="56"/>
      <c r="V6" s="51"/>
      <c r="W6" s="56" t="s">
        <v>67</v>
      </c>
      <c r="X6" s="56"/>
      <c r="Y6" s="57"/>
      <c r="Z6" s="55" t="s">
        <v>68</v>
      </c>
      <c r="AA6" s="56"/>
      <c r="AB6" s="51"/>
      <c r="AC6" s="58" t="s">
        <v>69</v>
      </c>
      <c r="AD6" s="59"/>
      <c r="AE6" s="60"/>
      <c r="AF6" s="55" t="s">
        <v>70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71</v>
      </c>
      <c r="F7" s="66" t="s">
        <v>72</v>
      </c>
      <c r="G7" s="67" t="s">
        <v>73</v>
      </c>
      <c r="H7" s="65" t="s">
        <v>71</v>
      </c>
      <c r="I7" s="66" t="s">
        <v>72</v>
      </c>
      <c r="J7" s="67" t="s">
        <v>73</v>
      </c>
      <c r="K7" s="65" t="s">
        <v>71</v>
      </c>
      <c r="L7" s="66" t="s">
        <v>72</v>
      </c>
      <c r="M7" s="67" t="s">
        <v>73</v>
      </c>
      <c r="N7" s="65" t="s">
        <v>71</v>
      </c>
      <c r="O7" s="66" t="s">
        <v>72</v>
      </c>
      <c r="P7" s="67" t="s">
        <v>73</v>
      </c>
      <c r="Q7" s="65" t="s">
        <v>71</v>
      </c>
      <c r="R7" s="66" t="s">
        <v>72</v>
      </c>
      <c r="S7" s="67" t="s">
        <v>73</v>
      </c>
      <c r="T7" s="65" t="s">
        <v>71</v>
      </c>
      <c r="U7" s="66" t="s">
        <v>72</v>
      </c>
      <c r="V7" s="67" t="s">
        <v>73</v>
      </c>
      <c r="W7" s="65" t="s">
        <v>71</v>
      </c>
      <c r="X7" s="66" t="s">
        <v>72</v>
      </c>
      <c r="Y7" s="67" t="s">
        <v>73</v>
      </c>
      <c r="Z7" s="65" t="s">
        <v>71</v>
      </c>
      <c r="AA7" s="66" t="s">
        <v>72</v>
      </c>
      <c r="AB7" s="67" t="s">
        <v>73</v>
      </c>
      <c r="AC7" s="65" t="s">
        <v>71</v>
      </c>
      <c r="AD7" s="66" t="s">
        <v>72</v>
      </c>
      <c r="AE7" s="67" t="s">
        <v>73</v>
      </c>
      <c r="AF7" s="65" t="s">
        <v>71</v>
      </c>
      <c r="AG7" s="66" t="s">
        <v>72</v>
      </c>
      <c r="AH7" s="67" t="s">
        <v>73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91</v>
      </c>
      <c r="B9" s="110">
        <v>2111</v>
      </c>
      <c r="C9" s="111" t="s">
        <v>74</v>
      </c>
      <c r="D9" s="112"/>
      <c r="E9" s="80">
        <f>H9+T9+W9+Z9+AC9++AF9</f>
        <v>6299740</v>
      </c>
      <c r="F9" s="81">
        <f>I9+U9+X9+AA9+AD9++AG9</f>
        <v>4698614.8900000006</v>
      </c>
      <c r="G9" s="113">
        <f>E9-F9</f>
        <v>1601125.1099999994</v>
      </c>
      <c r="H9" s="80">
        <f>K9+N9+Q9</f>
        <v>6299740</v>
      </c>
      <c r="I9" s="81">
        <f>L9+O9+R9</f>
        <v>4698614.8900000006</v>
      </c>
      <c r="J9" s="82">
        <f>H9-I9</f>
        <v>1601125.1099999994</v>
      </c>
      <c r="K9" s="83">
        <f>6604700-304960</f>
        <v>6299740</v>
      </c>
      <c r="L9" s="84">
        <v>4698614.8900000006</v>
      </c>
      <c r="M9" s="85">
        <f>K9-L9</f>
        <v>1601125.1099999994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6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95" t="s">
        <v>75</v>
      </c>
      <c r="D10" s="96"/>
      <c r="E10" s="88">
        <f t="shared" ref="E10:F26" si="1">H10+T10+W10+Z10+AC10++AF10</f>
        <v>1376250</v>
      </c>
      <c r="F10" s="89">
        <f t="shared" si="1"/>
        <v>1007044.79</v>
      </c>
      <c r="G10" s="114">
        <f>E10-F10</f>
        <v>369205.20999999996</v>
      </c>
      <c r="H10" s="88">
        <f>K10+N10+Q10</f>
        <v>1376250</v>
      </c>
      <c r="I10" s="89">
        <f>L10+O10+R10</f>
        <v>1007044.79</v>
      </c>
      <c r="J10" s="91">
        <f>H10-I10</f>
        <v>369205.20999999996</v>
      </c>
      <c r="K10" s="92">
        <f>1442750-66500</f>
        <v>1376250</v>
      </c>
      <c r="L10" s="93">
        <v>1007044.79</v>
      </c>
      <c r="M10" s="94">
        <f>K10-L10</f>
        <v>369205.20999999996</v>
      </c>
      <c r="N10" s="92">
        <v>0</v>
      </c>
      <c r="O10" s="93">
        <v>0</v>
      </c>
      <c r="P10" s="94">
        <f>N10-O10</f>
        <v>0</v>
      </c>
      <c r="Q10" s="92">
        <v>0</v>
      </c>
      <c r="R10" s="93">
        <v>0</v>
      </c>
      <c r="S10" s="94">
        <f>Q10-R10</f>
        <v>0</v>
      </c>
      <c r="T10" s="92">
        <v>0</v>
      </c>
      <c r="U10" s="93">
        <v>0</v>
      </c>
      <c r="V10" s="94">
        <f>T10-U10</f>
        <v>0</v>
      </c>
      <c r="W10" s="92">
        <v>0</v>
      </c>
      <c r="X10" s="93">
        <v>0</v>
      </c>
      <c r="Y10" s="94">
        <f>W10-X10</f>
        <v>0</v>
      </c>
      <c r="Z10" s="92">
        <v>0</v>
      </c>
      <c r="AA10" s="93">
        <v>0</v>
      </c>
      <c r="AB10" s="94">
        <f t="shared" si="0"/>
        <v>0</v>
      </c>
      <c r="AC10" s="92">
        <v>0</v>
      </c>
      <c r="AD10" s="93">
        <v>0</v>
      </c>
      <c r="AE10" s="94">
        <f>AC10-AD10</f>
        <v>0</v>
      </c>
      <c r="AF10" s="92">
        <v>0</v>
      </c>
      <c r="AG10" s="93">
        <v>0</v>
      </c>
      <c r="AH10" s="94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95" t="s">
        <v>2</v>
      </c>
      <c r="D11" s="96"/>
      <c r="E11" s="88">
        <f t="shared" si="1"/>
        <v>109800</v>
      </c>
      <c r="F11" s="89">
        <f t="shared" si="1"/>
        <v>95722.49</v>
      </c>
      <c r="G11" s="114">
        <f t="shared" ref="G11:G25" si="2">E11-F11</f>
        <v>14077.509999999995</v>
      </c>
      <c r="H11" s="88">
        <f t="shared" ref="H11:I26" si="3">K11+N11+Q11</f>
        <v>97800</v>
      </c>
      <c r="I11" s="89">
        <f t="shared" si="3"/>
        <v>83722.490000000005</v>
      </c>
      <c r="J11" s="91">
        <f t="shared" ref="J11:J25" si="4">H11-I11</f>
        <v>14077.509999999995</v>
      </c>
      <c r="K11" s="92">
        <v>97800</v>
      </c>
      <c r="L11" s="93">
        <v>83722.490000000005</v>
      </c>
      <c r="M11" s="94">
        <f t="shared" ref="M11:M25" si="5">K11-L11</f>
        <v>14077.509999999995</v>
      </c>
      <c r="N11" s="92">
        <v>0</v>
      </c>
      <c r="O11" s="93">
        <v>0</v>
      </c>
      <c r="P11" s="94">
        <f t="shared" ref="P11:P25" si="6">N11-O11</f>
        <v>0</v>
      </c>
      <c r="Q11" s="92">
        <v>0</v>
      </c>
      <c r="R11" s="93">
        <v>0</v>
      </c>
      <c r="S11" s="94">
        <f t="shared" ref="S11:S25" si="7">Q11-R11</f>
        <v>0</v>
      </c>
      <c r="T11" s="92">
        <v>0</v>
      </c>
      <c r="U11" s="93">
        <v>0</v>
      </c>
      <c r="V11" s="94">
        <f t="shared" ref="V11:V25" si="8">T11-U11</f>
        <v>0</v>
      </c>
      <c r="W11" s="92">
        <v>12000</v>
      </c>
      <c r="X11" s="93">
        <v>12000</v>
      </c>
      <c r="Y11" s="94">
        <f t="shared" ref="Y11:Y25" si="9">W11-X11</f>
        <v>0</v>
      </c>
      <c r="Z11" s="92">
        <v>0</v>
      </c>
      <c r="AA11" s="93">
        <v>0</v>
      </c>
      <c r="AB11" s="94">
        <f t="shared" si="0"/>
        <v>0</v>
      </c>
      <c r="AC11" s="92">
        <v>0</v>
      </c>
      <c r="AD11" s="93">
        <v>0</v>
      </c>
      <c r="AE11" s="94">
        <f t="shared" ref="AE11:AE25" si="10">AC11-AD11</f>
        <v>0</v>
      </c>
      <c r="AF11" s="92">
        <v>0</v>
      </c>
      <c r="AG11" s="93">
        <v>0</v>
      </c>
      <c r="AH11" s="94">
        <f t="shared" ref="AH11:AH25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2220</v>
      </c>
      <c r="C12" s="95" t="s">
        <v>76</v>
      </c>
      <c r="D12" s="96"/>
      <c r="E12" s="88">
        <f t="shared" si="1"/>
        <v>2000</v>
      </c>
      <c r="F12" s="89">
        <f t="shared" si="1"/>
        <v>1084.3399999999999</v>
      </c>
      <c r="G12" s="90">
        <f t="shared" si="2"/>
        <v>915.66000000000008</v>
      </c>
      <c r="H12" s="88">
        <f>K12+N12+Q12</f>
        <v>2000</v>
      </c>
      <c r="I12" s="89">
        <f t="shared" si="3"/>
        <v>1084.3399999999999</v>
      </c>
      <c r="J12" s="91">
        <f t="shared" si="4"/>
        <v>915.66000000000008</v>
      </c>
      <c r="K12" s="92">
        <v>2000</v>
      </c>
      <c r="L12" s="93">
        <v>1084.3399999999999</v>
      </c>
      <c r="M12" s="94">
        <f t="shared" si="5"/>
        <v>915.66000000000008</v>
      </c>
      <c r="N12" s="92">
        <v>0</v>
      </c>
      <c r="O12" s="93">
        <v>0</v>
      </c>
      <c r="P12" s="94">
        <f t="shared" si="6"/>
        <v>0</v>
      </c>
      <c r="Q12" s="92">
        <v>0</v>
      </c>
      <c r="R12" s="93">
        <v>0</v>
      </c>
      <c r="S12" s="94">
        <f t="shared" si="7"/>
        <v>0</v>
      </c>
      <c r="T12" s="92">
        <v>0</v>
      </c>
      <c r="U12" s="93">
        <v>0</v>
      </c>
      <c r="V12" s="94">
        <f t="shared" si="8"/>
        <v>0</v>
      </c>
      <c r="W12" s="92">
        <v>0</v>
      </c>
      <c r="X12" s="93">
        <v>0</v>
      </c>
      <c r="Y12" s="94">
        <f t="shared" si="9"/>
        <v>0</v>
      </c>
      <c r="Z12" s="92">
        <v>0</v>
      </c>
      <c r="AA12" s="93">
        <v>0</v>
      </c>
      <c r="AB12" s="94">
        <f t="shared" si="0"/>
        <v>0</v>
      </c>
      <c r="AC12" s="92">
        <v>0</v>
      </c>
      <c r="AD12" s="93">
        <v>0</v>
      </c>
      <c r="AE12" s="94">
        <f t="shared" si="10"/>
        <v>0</v>
      </c>
      <c r="AF12" s="92">
        <v>0</v>
      </c>
      <c r="AG12" s="93">
        <v>0</v>
      </c>
      <c r="AH12" s="94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2230</v>
      </c>
      <c r="C13" s="95" t="s">
        <v>77</v>
      </c>
      <c r="D13" s="96"/>
      <c r="E13" s="88">
        <f t="shared" si="1"/>
        <v>1374475</v>
      </c>
      <c r="F13" s="89">
        <f t="shared" si="1"/>
        <v>536592.49</v>
      </c>
      <c r="G13" s="114">
        <f t="shared" si="2"/>
        <v>837882.51</v>
      </c>
      <c r="H13" s="88">
        <f t="shared" si="3"/>
        <v>513725</v>
      </c>
      <c r="I13" s="89">
        <f t="shared" si="3"/>
        <v>325166.78000000003</v>
      </c>
      <c r="J13" s="91">
        <f t="shared" si="4"/>
        <v>188558.21999999997</v>
      </c>
      <c r="K13" s="92">
        <f>790000-150700-125575</f>
        <v>513725</v>
      </c>
      <c r="L13" s="93">
        <v>325166.78000000003</v>
      </c>
      <c r="M13" s="94">
        <f t="shared" si="5"/>
        <v>188558.21999999997</v>
      </c>
      <c r="N13" s="92">
        <v>0</v>
      </c>
      <c r="O13" s="93">
        <v>0</v>
      </c>
      <c r="P13" s="94">
        <f t="shared" si="6"/>
        <v>0</v>
      </c>
      <c r="Q13" s="92">
        <v>0</v>
      </c>
      <c r="R13" s="93">
        <v>0</v>
      </c>
      <c r="S13" s="94">
        <f t="shared" si="7"/>
        <v>0</v>
      </c>
      <c r="T13" s="92">
        <v>860750</v>
      </c>
      <c r="U13" s="93">
        <v>211425.71</v>
      </c>
      <c r="V13" s="94">
        <f t="shared" si="8"/>
        <v>649324.29</v>
      </c>
      <c r="W13" s="92">
        <v>0</v>
      </c>
      <c r="X13" s="93">
        <v>0</v>
      </c>
      <c r="Y13" s="94">
        <f t="shared" si="9"/>
        <v>0</v>
      </c>
      <c r="Z13" s="92">
        <v>0</v>
      </c>
      <c r="AA13" s="93">
        <v>0</v>
      </c>
      <c r="AB13" s="94">
        <f t="shared" si="0"/>
        <v>0</v>
      </c>
      <c r="AC13" s="92">
        <v>0</v>
      </c>
      <c r="AD13" s="93">
        <v>0</v>
      </c>
      <c r="AE13" s="94">
        <f t="shared" si="10"/>
        <v>0</v>
      </c>
      <c r="AF13" s="92">
        <v>0</v>
      </c>
      <c r="AG13" s="93">
        <v>0</v>
      </c>
      <c r="AH13" s="94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2240</v>
      </c>
      <c r="C14" s="95" t="s">
        <v>28</v>
      </c>
      <c r="D14" s="96"/>
      <c r="E14" s="88">
        <f t="shared" si="1"/>
        <v>340000</v>
      </c>
      <c r="F14" s="89">
        <f t="shared" si="1"/>
        <v>298948.74</v>
      </c>
      <c r="G14" s="114">
        <f t="shared" si="2"/>
        <v>41051.260000000009</v>
      </c>
      <c r="H14" s="88">
        <f t="shared" si="3"/>
        <v>340000</v>
      </c>
      <c r="I14" s="89">
        <f t="shared" si="3"/>
        <v>298948.74</v>
      </c>
      <c r="J14" s="91">
        <f t="shared" si="4"/>
        <v>41051.260000000009</v>
      </c>
      <c r="K14" s="92">
        <v>340000</v>
      </c>
      <c r="L14" s="93">
        <v>298948.74</v>
      </c>
      <c r="M14" s="94">
        <f t="shared" si="5"/>
        <v>41051.260000000009</v>
      </c>
      <c r="N14" s="92">
        <v>0</v>
      </c>
      <c r="O14" s="93">
        <v>0</v>
      </c>
      <c r="P14" s="94">
        <f t="shared" si="6"/>
        <v>0</v>
      </c>
      <c r="Q14" s="92">
        <v>0</v>
      </c>
      <c r="R14" s="93">
        <v>0</v>
      </c>
      <c r="S14" s="94">
        <f t="shared" si="7"/>
        <v>0</v>
      </c>
      <c r="T14" s="92">
        <v>0</v>
      </c>
      <c r="U14" s="93">
        <v>0</v>
      </c>
      <c r="V14" s="94">
        <f t="shared" si="8"/>
        <v>0</v>
      </c>
      <c r="W14" s="92">
        <v>0</v>
      </c>
      <c r="X14" s="93">
        <v>0</v>
      </c>
      <c r="Y14" s="94">
        <f t="shared" si="9"/>
        <v>0</v>
      </c>
      <c r="Z14" s="92">
        <v>0</v>
      </c>
      <c r="AA14" s="93">
        <v>0</v>
      </c>
      <c r="AB14" s="94">
        <f t="shared" si="0"/>
        <v>0</v>
      </c>
      <c r="AC14" s="92">
        <v>0</v>
      </c>
      <c r="AD14" s="93">
        <v>0</v>
      </c>
      <c r="AE14" s="94">
        <f t="shared" si="10"/>
        <v>0</v>
      </c>
      <c r="AF14" s="92">
        <v>0</v>
      </c>
      <c r="AG14" s="93">
        <v>0</v>
      </c>
      <c r="AH14" s="94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2250</v>
      </c>
      <c r="C15" s="95" t="s">
        <v>78</v>
      </c>
      <c r="D15" s="96"/>
      <c r="E15" s="88">
        <f t="shared" si="1"/>
        <v>6350</v>
      </c>
      <c r="F15" s="89">
        <f t="shared" si="1"/>
        <v>2191.8000000000002</v>
      </c>
      <c r="G15" s="114">
        <f t="shared" si="2"/>
        <v>4158.2</v>
      </c>
      <c r="H15" s="88">
        <f t="shared" si="3"/>
        <v>6350</v>
      </c>
      <c r="I15" s="89">
        <f t="shared" si="3"/>
        <v>2191.8000000000002</v>
      </c>
      <c r="J15" s="91">
        <f t="shared" si="4"/>
        <v>4158.2</v>
      </c>
      <c r="K15" s="92">
        <f>8100-1750</f>
        <v>6350</v>
      </c>
      <c r="L15" s="93">
        <v>2191.8000000000002</v>
      </c>
      <c r="M15" s="94">
        <f t="shared" si="5"/>
        <v>4158.2</v>
      </c>
      <c r="N15" s="92">
        <v>0</v>
      </c>
      <c r="O15" s="93">
        <v>0</v>
      </c>
      <c r="P15" s="94">
        <f t="shared" si="6"/>
        <v>0</v>
      </c>
      <c r="Q15" s="92">
        <v>0</v>
      </c>
      <c r="R15" s="93">
        <v>0</v>
      </c>
      <c r="S15" s="94">
        <f t="shared" si="7"/>
        <v>0</v>
      </c>
      <c r="T15" s="92">
        <v>0</v>
      </c>
      <c r="U15" s="93">
        <v>0</v>
      </c>
      <c r="V15" s="94">
        <f t="shared" si="8"/>
        <v>0</v>
      </c>
      <c r="W15" s="92">
        <v>0</v>
      </c>
      <c r="X15" s="93">
        <v>0</v>
      </c>
      <c r="Y15" s="94">
        <f t="shared" si="9"/>
        <v>0</v>
      </c>
      <c r="Z15" s="92">
        <v>0</v>
      </c>
      <c r="AA15" s="93">
        <v>0</v>
      </c>
      <c r="AB15" s="94">
        <f t="shared" si="0"/>
        <v>0</v>
      </c>
      <c r="AC15" s="92">
        <v>0</v>
      </c>
      <c r="AD15" s="93">
        <v>0</v>
      </c>
      <c r="AE15" s="94">
        <f t="shared" si="10"/>
        <v>0</v>
      </c>
      <c r="AF15" s="92">
        <v>0</v>
      </c>
      <c r="AG15" s="93">
        <v>0</v>
      </c>
      <c r="AH15" s="94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2271</v>
      </c>
      <c r="C16" s="95" t="s">
        <v>79</v>
      </c>
      <c r="D16" s="96"/>
      <c r="E16" s="88">
        <f t="shared" si="1"/>
        <v>677250</v>
      </c>
      <c r="F16" s="89">
        <f t="shared" si="1"/>
        <v>357810.12</v>
      </c>
      <c r="G16" s="114">
        <f t="shared" si="2"/>
        <v>319439.88</v>
      </c>
      <c r="H16" s="88">
        <f t="shared" si="3"/>
        <v>677250</v>
      </c>
      <c r="I16" s="89">
        <f t="shared" si="3"/>
        <v>357810.12</v>
      </c>
      <c r="J16" s="91">
        <f t="shared" si="4"/>
        <v>319439.88</v>
      </c>
      <c r="K16" s="92">
        <v>677250</v>
      </c>
      <c r="L16" s="93">
        <v>357810.12</v>
      </c>
      <c r="M16" s="94">
        <f t="shared" si="5"/>
        <v>319439.88</v>
      </c>
      <c r="N16" s="92">
        <v>0</v>
      </c>
      <c r="O16" s="93">
        <v>0</v>
      </c>
      <c r="P16" s="94">
        <f t="shared" si="6"/>
        <v>0</v>
      </c>
      <c r="Q16" s="92">
        <v>0</v>
      </c>
      <c r="R16" s="93">
        <v>0</v>
      </c>
      <c r="S16" s="94">
        <f t="shared" si="7"/>
        <v>0</v>
      </c>
      <c r="T16" s="92">
        <v>0</v>
      </c>
      <c r="U16" s="93">
        <v>0</v>
      </c>
      <c r="V16" s="94">
        <f t="shared" si="8"/>
        <v>0</v>
      </c>
      <c r="W16" s="92">
        <v>0</v>
      </c>
      <c r="X16" s="93">
        <v>0</v>
      </c>
      <c r="Y16" s="94">
        <f t="shared" si="9"/>
        <v>0</v>
      </c>
      <c r="Z16" s="92">
        <v>0</v>
      </c>
      <c r="AA16" s="93">
        <v>0</v>
      </c>
      <c r="AB16" s="94">
        <f t="shared" si="0"/>
        <v>0</v>
      </c>
      <c r="AC16" s="92">
        <v>0</v>
      </c>
      <c r="AD16" s="93">
        <v>0</v>
      </c>
      <c r="AE16" s="94">
        <f t="shared" si="10"/>
        <v>0</v>
      </c>
      <c r="AF16" s="92">
        <v>0</v>
      </c>
      <c r="AG16" s="93">
        <v>0</v>
      </c>
      <c r="AH16" s="94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2272</v>
      </c>
      <c r="C17" s="95" t="s">
        <v>80</v>
      </c>
      <c r="D17" s="96"/>
      <c r="E17" s="88">
        <f t="shared" si="1"/>
        <v>53800</v>
      </c>
      <c r="F17" s="89">
        <f t="shared" si="1"/>
        <v>27285.520000000004</v>
      </c>
      <c r="G17" s="114">
        <f t="shared" si="2"/>
        <v>26514.479999999996</v>
      </c>
      <c r="H17" s="88">
        <f t="shared" si="3"/>
        <v>53800</v>
      </c>
      <c r="I17" s="89">
        <f t="shared" si="3"/>
        <v>27285.520000000004</v>
      </c>
      <c r="J17" s="91">
        <f t="shared" si="4"/>
        <v>26514.479999999996</v>
      </c>
      <c r="K17" s="92">
        <v>53800</v>
      </c>
      <c r="L17" s="93">
        <v>27285.520000000004</v>
      </c>
      <c r="M17" s="94">
        <f t="shared" si="5"/>
        <v>26514.479999999996</v>
      </c>
      <c r="N17" s="92">
        <v>0</v>
      </c>
      <c r="O17" s="93">
        <v>0</v>
      </c>
      <c r="P17" s="94">
        <f t="shared" si="6"/>
        <v>0</v>
      </c>
      <c r="Q17" s="92">
        <v>0</v>
      </c>
      <c r="R17" s="93">
        <v>0</v>
      </c>
      <c r="S17" s="94">
        <f t="shared" si="7"/>
        <v>0</v>
      </c>
      <c r="T17" s="92">
        <v>0</v>
      </c>
      <c r="U17" s="93">
        <v>0</v>
      </c>
      <c r="V17" s="94">
        <f t="shared" si="8"/>
        <v>0</v>
      </c>
      <c r="W17" s="92">
        <v>0</v>
      </c>
      <c r="X17" s="93">
        <v>0</v>
      </c>
      <c r="Y17" s="94">
        <f t="shared" si="9"/>
        <v>0</v>
      </c>
      <c r="Z17" s="92">
        <v>0</v>
      </c>
      <c r="AA17" s="93">
        <v>0</v>
      </c>
      <c r="AB17" s="94">
        <f t="shared" si="0"/>
        <v>0</v>
      </c>
      <c r="AC17" s="92">
        <v>0</v>
      </c>
      <c r="AD17" s="93">
        <v>0</v>
      </c>
      <c r="AE17" s="94">
        <f t="shared" si="10"/>
        <v>0</v>
      </c>
      <c r="AF17" s="92">
        <v>0</v>
      </c>
      <c r="AG17" s="93">
        <v>0</v>
      </c>
      <c r="AH17" s="94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2273</v>
      </c>
      <c r="C18" s="95" t="s">
        <v>81</v>
      </c>
      <c r="D18" s="96"/>
      <c r="E18" s="88">
        <f t="shared" si="1"/>
        <v>162000</v>
      </c>
      <c r="F18" s="89">
        <f t="shared" si="1"/>
        <v>99226.319999999992</v>
      </c>
      <c r="G18" s="114">
        <f t="shared" si="2"/>
        <v>62773.680000000008</v>
      </c>
      <c r="H18" s="88">
        <f t="shared" si="3"/>
        <v>162000</v>
      </c>
      <c r="I18" s="89">
        <f t="shared" si="3"/>
        <v>99226.319999999992</v>
      </c>
      <c r="J18" s="91">
        <f t="shared" si="4"/>
        <v>62773.680000000008</v>
      </c>
      <c r="K18" s="92">
        <f>256050-94050</f>
        <v>162000</v>
      </c>
      <c r="L18" s="93">
        <v>99226.319999999992</v>
      </c>
      <c r="M18" s="94">
        <f t="shared" si="5"/>
        <v>62773.680000000008</v>
      </c>
      <c r="N18" s="92">
        <v>0</v>
      </c>
      <c r="O18" s="93">
        <v>0</v>
      </c>
      <c r="P18" s="94">
        <f t="shared" si="6"/>
        <v>0</v>
      </c>
      <c r="Q18" s="92">
        <v>0</v>
      </c>
      <c r="R18" s="93">
        <v>0</v>
      </c>
      <c r="S18" s="94">
        <f t="shared" si="7"/>
        <v>0</v>
      </c>
      <c r="T18" s="92">
        <v>0</v>
      </c>
      <c r="U18" s="93">
        <v>0</v>
      </c>
      <c r="V18" s="94">
        <f t="shared" si="8"/>
        <v>0</v>
      </c>
      <c r="W18" s="92">
        <v>0</v>
      </c>
      <c r="X18" s="93">
        <v>0</v>
      </c>
      <c r="Y18" s="94">
        <f t="shared" si="9"/>
        <v>0</v>
      </c>
      <c r="Z18" s="92">
        <v>0</v>
      </c>
      <c r="AA18" s="93">
        <v>0</v>
      </c>
      <c r="AB18" s="94">
        <f t="shared" si="0"/>
        <v>0</v>
      </c>
      <c r="AC18" s="92">
        <v>0</v>
      </c>
      <c r="AD18" s="93">
        <v>0</v>
      </c>
      <c r="AE18" s="94">
        <f t="shared" si="10"/>
        <v>0</v>
      </c>
      <c r="AF18" s="92">
        <v>0</v>
      </c>
      <c r="AG18" s="93">
        <v>0</v>
      </c>
      <c r="AH18" s="94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2274</v>
      </c>
      <c r="C19" s="95" t="s">
        <v>82</v>
      </c>
      <c r="D19" s="96"/>
      <c r="E19" s="88">
        <f t="shared" si="1"/>
        <v>0</v>
      </c>
      <c r="F19" s="89">
        <f t="shared" si="1"/>
        <v>0</v>
      </c>
      <c r="G19" s="114">
        <f t="shared" si="2"/>
        <v>0</v>
      </c>
      <c r="H19" s="88">
        <f t="shared" si="3"/>
        <v>0</v>
      </c>
      <c r="I19" s="89">
        <f t="shared" si="3"/>
        <v>0</v>
      </c>
      <c r="J19" s="91">
        <f t="shared" si="4"/>
        <v>0</v>
      </c>
      <c r="K19" s="92">
        <v>0</v>
      </c>
      <c r="L19" s="93">
        <v>0</v>
      </c>
      <c r="M19" s="94">
        <f t="shared" si="5"/>
        <v>0</v>
      </c>
      <c r="N19" s="92">
        <v>0</v>
      </c>
      <c r="O19" s="93">
        <v>0</v>
      </c>
      <c r="P19" s="94">
        <f t="shared" si="6"/>
        <v>0</v>
      </c>
      <c r="Q19" s="92">
        <v>0</v>
      </c>
      <c r="R19" s="93">
        <v>0</v>
      </c>
      <c r="S19" s="94">
        <f t="shared" si="7"/>
        <v>0</v>
      </c>
      <c r="T19" s="92">
        <v>0</v>
      </c>
      <c r="U19" s="93">
        <v>0</v>
      </c>
      <c r="V19" s="94">
        <f t="shared" si="8"/>
        <v>0</v>
      </c>
      <c r="W19" s="92">
        <v>0</v>
      </c>
      <c r="X19" s="93">
        <v>0</v>
      </c>
      <c r="Y19" s="94">
        <f t="shared" si="9"/>
        <v>0</v>
      </c>
      <c r="Z19" s="92">
        <v>0</v>
      </c>
      <c r="AA19" s="93">
        <v>0</v>
      </c>
      <c r="AB19" s="94">
        <f t="shared" si="0"/>
        <v>0</v>
      </c>
      <c r="AC19" s="92">
        <v>0</v>
      </c>
      <c r="AD19" s="93">
        <v>0</v>
      </c>
      <c r="AE19" s="94">
        <f t="shared" si="10"/>
        <v>0</v>
      </c>
      <c r="AF19" s="92">
        <v>0</v>
      </c>
      <c r="AG19" s="93">
        <v>0</v>
      </c>
      <c r="AH19" s="94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2275</v>
      </c>
      <c r="C20" s="95" t="s">
        <v>83</v>
      </c>
      <c r="D20" s="96"/>
      <c r="E20" s="88">
        <f t="shared" si="1"/>
        <v>6400</v>
      </c>
      <c r="F20" s="89">
        <f t="shared" si="1"/>
        <v>4600.6000000000004</v>
      </c>
      <c r="G20" s="114">
        <f t="shared" si="2"/>
        <v>1799.3999999999996</v>
      </c>
      <c r="H20" s="88">
        <f t="shared" si="3"/>
        <v>6400</v>
      </c>
      <c r="I20" s="89">
        <f t="shared" si="3"/>
        <v>4600.6000000000004</v>
      </c>
      <c r="J20" s="91">
        <f t="shared" si="4"/>
        <v>1799.3999999999996</v>
      </c>
      <c r="K20" s="92">
        <v>6400</v>
      </c>
      <c r="L20" s="93">
        <v>4600.6000000000004</v>
      </c>
      <c r="M20" s="94">
        <f t="shared" si="5"/>
        <v>1799.3999999999996</v>
      </c>
      <c r="N20" s="92">
        <v>0</v>
      </c>
      <c r="O20" s="93">
        <v>0</v>
      </c>
      <c r="P20" s="94">
        <f t="shared" si="6"/>
        <v>0</v>
      </c>
      <c r="Q20" s="92">
        <v>0</v>
      </c>
      <c r="R20" s="93">
        <v>0</v>
      </c>
      <c r="S20" s="94">
        <f t="shared" si="7"/>
        <v>0</v>
      </c>
      <c r="T20" s="92">
        <v>0</v>
      </c>
      <c r="U20" s="93">
        <v>0</v>
      </c>
      <c r="V20" s="94">
        <f t="shared" si="8"/>
        <v>0</v>
      </c>
      <c r="W20" s="92">
        <v>0</v>
      </c>
      <c r="X20" s="93">
        <v>0</v>
      </c>
      <c r="Y20" s="94">
        <f t="shared" si="9"/>
        <v>0</v>
      </c>
      <c r="Z20" s="92">
        <v>0</v>
      </c>
      <c r="AA20" s="93">
        <v>0</v>
      </c>
      <c r="AB20" s="94">
        <f t="shared" si="0"/>
        <v>0</v>
      </c>
      <c r="AC20" s="92">
        <v>0</v>
      </c>
      <c r="AD20" s="93">
        <v>0</v>
      </c>
      <c r="AE20" s="94">
        <f t="shared" si="10"/>
        <v>0</v>
      </c>
      <c r="AF20" s="92">
        <v>0</v>
      </c>
      <c r="AG20" s="93">
        <v>0</v>
      </c>
      <c r="AH20" s="94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2282</v>
      </c>
      <c r="C21" s="115" t="s">
        <v>84</v>
      </c>
      <c r="D21" s="115"/>
      <c r="E21" s="88">
        <f t="shared" si="1"/>
        <v>450</v>
      </c>
      <c r="F21" s="89">
        <f t="shared" si="1"/>
        <v>450</v>
      </c>
      <c r="G21" s="114">
        <f t="shared" si="2"/>
        <v>0</v>
      </c>
      <c r="H21" s="88">
        <f t="shared" si="3"/>
        <v>450</v>
      </c>
      <c r="I21" s="89">
        <f t="shared" si="3"/>
        <v>450</v>
      </c>
      <c r="J21" s="91">
        <f t="shared" si="4"/>
        <v>0</v>
      </c>
      <c r="K21" s="92">
        <v>450</v>
      </c>
      <c r="L21" s="93">
        <v>450</v>
      </c>
      <c r="M21" s="94">
        <f t="shared" si="5"/>
        <v>0</v>
      </c>
      <c r="N21" s="92">
        <v>0</v>
      </c>
      <c r="O21" s="93">
        <v>0</v>
      </c>
      <c r="P21" s="94">
        <f t="shared" si="6"/>
        <v>0</v>
      </c>
      <c r="Q21" s="92">
        <v>0</v>
      </c>
      <c r="R21" s="93">
        <v>0</v>
      </c>
      <c r="S21" s="94">
        <f t="shared" si="7"/>
        <v>0</v>
      </c>
      <c r="T21" s="92">
        <v>0</v>
      </c>
      <c r="U21" s="93">
        <v>0</v>
      </c>
      <c r="V21" s="94">
        <f t="shared" si="8"/>
        <v>0</v>
      </c>
      <c r="W21" s="92">
        <v>0</v>
      </c>
      <c r="X21" s="93">
        <v>0</v>
      </c>
      <c r="Y21" s="94">
        <f t="shared" si="9"/>
        <v>0</v>
      </c>
      <c r="Z21" s="92">
        <v>0</v>
      </c>
      <c r="AA21" s="93">
        <v>0</v>
      </c>
      <c r="AB21" s="94">
        <f t="shared" si="0"/>
        <v>0</v>
      </c>
      <c r="AC21" s="92">
        <v>0</v>
      </c>
      <c r="AD21" s="93">
        <v>0</v>
      </c>
      <c r="AE21" s="94">
        <f t="shared" si="10"/>
        <v>0</v>
      </c>
      <c r="AF21" s="92">
        <v>0</v>
      </c>
      <c r="AG21" s="93">
        <v>0</v>
      </c>
      <c r="AH21" s="94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2730</v>
      </c>
      <c r="C22" s="95" t="s">
        <v>85</v>
      </c>
      <c r="D22" s="96"/>
      <c r="E22" s="88">
        <f t="shared" si="1"/>
        <v>0</v>
      </c>
      <c r="F22" s="89">
        <f t="shared" si="1"/>
        <v>0</v>
      </c>
      <c r="G22" s="114">
        <f t="shared" si="2"/>
        <v>0</v>
      </c>
      <c r="H22" s="88">
        <f t="shared" si="3"/>
        <v>0</v>
      </c>
      <c r="I22" s="89">
        <f t="shared" si="3"/>
        <v>0</v>
      </c>
      <c r="J22" s="91">
        <f t="shared" si="4"/>
        <v>0</v>
      </c>
      <c r="K22" s="92">
        <v>0</v>
      </c>
      <c r="L22" s="93">
        <v>0</v>
      </c>
      <c r="M22" s="94">
        <f t="shared" si="5"/>
        <v>0</v>
      </c>
      <c r="N22" s="92">
        <v>0</v>
      </c>
      <c r="O22" s="93">
        <v>0</v>
      </c>
      <c r="P22" s="94">
        <f t="shared" si="6"/>
        <v>0</v>
      </c>
      <c r="Q22" s="92">
        <v>0</v>
      </c>
      <c r="R22" s="93">
        <v>0</v>
      </c>
      <c r="S22" s="94">
        <f t="shared" si="7"/>
        <v>0</v>
      </c>
      <c r="T22" s="92">
        <v>0</v>
      </c>
      <c r="U22" s="93">
        <v>0</v>
      </c>
      <c r="V22" s="94">
        <f t="shared" si="8"/>
        <v>0</v>
      </c>
      <c r="W22" s="92">
        <v>0</v>
      </c>
      <c r="X22" s="93">
        <v>0</v>
      </c>
      <c r="Y22" s="94">
        <f t="shared" si="9"/>
        <v>0</v>
      </c>
      <c r="Z22" s="92">
        <v>0</v>
      </c>
      <c r="AA22" s="93">
        <v>0</v>
      </c>
      <c r="AB22" s="94">
        <f t="shared" si="0"/>
        <v>0</v>
      </c>
      <c r="AC22" s="92">
        <v>0</v>
      </c>
      <c r="AD22" s="93">
        <v>0</v>
      </c>
      <c r="AE22" s="94">
        <f t="shared" si="10"/>
        <v>0</v>
      </c>
      <c r="AF22" s="92">
        <v>0</v>
      </c>
      <c r="AG22" s="93">
        <v>0</v>
      </c>
      <c r="AH22" s="94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2800</v>
      </c>
      <c r="C23" s="95" t="s">
        <v>86</v>
      </c>
      <c r="D23" s="96"/>
      <c r="E23" s="88">
        <f t="shared" si="1"/>
        <v>100</v>
      </c>
      <c r="F23" s="89">
        <f t="shared" si="1"/>
        <v>0</v>
      </c>
      <c r="G23" s="114">
        <f t="shared" si="2"/>
        <v>100</v>
      </c>
      <c r="H23" s="88">
        <f t="shared" si="3"/>
        <v>100</v>
      </c>
      <c r="I23" s="89">
        <f t="shared" si="3"/>
        <v>0</v>
      </c>
      <c r="J23" s="91">
        <f t="shared" si="4"/>
        <v>100</v>
      </c>
      <c r="K23" s="92">
        <v>100</v>
      </c>
      <c r="L23" s="93">
        <v>0</v>
      </c>
      <c r="M23" s="94">
        <f t="shared" si="5"/>
        <v>100</v>
      </c>
      <c r="N23" s="92">
        <v>0</v>
      </c>
      <c r="O23" s="93">
        <v>0</v>
      </c>
      <c r="P23" s="94">
        <f t="shared" si="6"/>
        <v>0</v>
      </c>
      <c r="Q23" s="92">
        <v>0</v>
      </c>
      <c r="R23" s="93">
        <v>0</v>
      </c>
      <c r="S23" s="94">
        <f t="shared" si="7"/>
        <v>0</v>
      </c>
      <c r="T23" s="92">
        <v>0</v>
      </c>
      <c r="U23" s="93">
        <v>0</v>
      </c>
      <c r="V23" s="94">
        <f t="shared" si="8"/>
        <v>0</v>
      </c>
      <c r="W23" s="92">
        <v>0</v>
      </c>
      <c r="X23" s="93">
        <v>0</v>
      </c>
      <c r="Y23" s="94">
        <f t="shared" si="9"/>
        <v>0</v>
      </c>
      <c r="Z23" s="92">
        <v>0</v>
      </c>
      <c r="AA23" s="93">
        <v>0</v>
      </c>
      <c r="AB23" s="94">
        <f t="shared" si="0"/>
        <v>0</v>
      </c>
      <c r="AC23" s="92">
        <v>0</v>
      </c>
      <c r="AD23" s="93">
        <v>0</v>
      </c>
      <c r="AE23" s="94">
        <f t="shared" si="10"/>
        <v>0</v>
      </c>
      <c r="AF23" s="92">
        <v>0</v>
      </c>
      <c r="AG23" s="93">
        <v>0</v>
      </c>
      <c r="AH23" s="94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87">
        <v>3110</v>
      </c>
      <c r="C24" s="95" t="s">
        <v>87</v>
      </c>
      <c r="D24" s="96"/>
      <c r="E24" s="88">
        <f t="shared" si="1"/>
        <v>45000</v>
      </c>
      <c r="F24" s="89">
        <f t="shared" si="1"/>
        <v>0</v>
      </c>
      <c r="G24" s="114">
        <f t="shared" si="2"/>
        <v>45000</v>
      </c>
      <c r="H24" s="88">
        <f t="shared" si="3"/>
        <v>0</v>
      </c>
      <c r="I24" s="89">
        <f t="shared" si="3"/>
        <v>0</v>
      </c>
      <c r="J24" s="91">
        <f t="shared" si="4"/>
        <v>0</v>
      </c>
      <c r="K24" s="92">
        <v>0</v>
      </c>
      <c r="L24" s="93">
        <v>0</v>
      </c>
      <c r="M24" s="94">
        <f t="shared" si="5"/>
        <v>0</v>
      </c>
      <c r="N24" s="92">
        <v>0</v>
      </c>
      <c r="O24" s="93">
        <v>0</v>
      </c>
      <c r="P24" s="94">
        <f t="shared" si="6"/>
        <v>0</v>
      </c>
      <c r="Q24" s="92">
        <v>0</v>
      </c>
      <c r="R24" s="93">
        <v>0</v>
      </c>
      <c r="S24" s="94">
        <f t="shared" si="7"/>
        <v>0</v>
      </c>
      <c r="T24" s="92"/>
      <c r="U24" s="93">
        <v>0</v>
      </c>
      <c r="V24" s="94">
        <f t="shared" si="8"/>
        <v>0</v>
      </c>
      <c r="W24" s="92">
        <v>0</v>
      </c>
      <c r="X24" s="93">
        <v>0</v>
      </c>
      <c r="Y24" s="94">
        <f t="shared" si="9"/>
        <v>0</v>
      </c>
      <c r="Z24" s="92">
        <v>45000</v>
      </c>
      <c r="AA24" s="93">
        <v>0</v>
      </c>
      <c r="AB24" s="94">
        <f t="shared" si="0"/>
        <v>45000</v>
      </c>
      <c r="AC24" s="92">
        <v>0</v>
      </c>
      <c r="AD24" s="93">
        <v>0</v>
      </c>
      <c r="AE24" s="94">
        <f t="shared" si="10"/>
        <v>0</v>
      </c>
      <c r="AF24" s="92"/>
      <c r="AG24" s="93">
        <v>0</v>
      </c>
      <c r="AH24" s="94">
        <f t="shared" si="11"/>
        <v>0</v>
      </c>
      <c r="AI24" s="86"/>
      <c r="AJ24" s="86"/>
      <c r="AK24" s="86"/>
    </row>
    <row r="25" spans="1:37" ht="18.75" customHeight="1" x14ac:dyDescent="0.2">
      <c r="A25" s="79"/>
      <c r="B25" s="97">
        <v>3132</v>
      </c>
      <c r="C25" s="116" t="s">
        <v>88</v>
      </c>
      <c r="D25" s="117"/>
      <c r="E25" s="88">
        <f t="shared" si="1"/>
        <v>0</v>
      </c>
      <c r="F25" s="89">
        <f t="shared" si="1"/>
        <v>0</v>
      </c>
      <c r="G25" s="114">
        <f t="shared" si="2"/>
        <v>0</v>
      </c>
      <c r="H25" s="88">
        <f t="shared" si="3"/>
        <v>0</v>
      </c>
      <c r="I25" s="89">
        <f t="shared" si="3"/>
        <v>0</v>
      </c>
      <c r="J25" s="91">
        <f t="shared" si="4"/>
        <v>0</v>
      </c>
      <c r="K25" s="92">
        <v>0</v>
      </c>
      <c r="L25" s="93">
        <v>0</v>
      </c>
      <c r="M25" s="94">
        <f t="shared" si="5"/>
        <v>0</v>
      </c>
      <c r="N25" s="92">
        <v>0</v>
      </c>
      <c r="O25" s="93">
        <v>0</v>
      </c>
      <c r="P25" s="94">
        <f t="shared" si="6"/>
        <v>0</v>
      </c>
      <c r="Q25" s="92">
        <v>0</v>
      </c>
      <c r="R25" s="93">
        <v>0</v>
      </c>
      <c r="S25" s="94">
        <f t="shared" si="7"/>
        <v>0</v>
      </c>
      <c r="T25" s="92">
        <v>0</v>
      </c>
      <c r="U25" s="93">
        <v>0</v>
      </c>
      <c r="V25" s="94">
        <f t="shared" si="8"/>
        <v>0</v>
      </c>
      <c r="W25" s="92">
        <v>0</v>
      </c>
      <c r="X25" s="93">
        <v>0</v>
      </c>
      <c r="Y25" s="94">
        <f t="shared" si="9"/>
        <v>0</v>
      </c>
      <c r="Z25" s="92">
        <v>0</v>
      </c>
      <c r="AA25" s="93">
        <v>0</v>
      </c>
      <c r="AB25" s="94">
        <f t="shared" si="0"/>
        <v>0</v>
      </c>
      <c r="AC25" s="92">
        <v>0</v>
      </c>
      <c r="AD25" s="93">
        <v>0</v>
      </c>
      <c r="AE25" s="94">
        <f t="shared" si="10"/>
        <v>0</v>
      </c>
      <c r="AF25" s="92">
        <v>0</v>
      </c>
      <c r="AG25" s="93">
        <v>0</v>
      </c>
      <c r="AH25" s="94">
        <f t="shared" si="11"/>
        <v>0</v>
      </c>
      <c r="AI25" s="86"/>
      <c r="AJ25" s="86"/>
      <c r="AK25" s="86"/>
    </row>
    <row r="26" spans="1:37" ht="18.75" customHeight="1" thickBot="1" x14ac:dyDescent="0.25">
      <c r="A26" s="79"/>
      <c r="B26" s="97">
        <v>3142</v>
      </c>
      <c r="C26" s="118" t="s">
        <v>89</v>
      </c>
      <c r="D26" s="118"/>
      <c r="E26" s="98">
        <f t="shared" si="1"/>
        <v>0</v>
      </c>
      <c r="F26" s="99">
        <f t="shared" si="1"/>
        <v>0</v>
      </c>
      <c r="G26" s="119">
        <f>E26-F26</f>
        <v>0</v>
      </c>
      <c r="H26" s="98">
        <f t="shared" si="3"/>
        <v>0</v>
      </c>
      <c r="I26" s="99">
        <f t="shared" si="3"/>
        <v>0</v>
      </c>
      <c r="J26" s="100">
        <f>H26-I26</f>
        <v>0</v>
      </c>
      <c r="K26" s="101">
        <v>0</v>
      </c>
      <c r="L26" s="93">
        <v>0</v>
      </c>
      <c r="M26" s="102">
        <f>K26-L26</f>
        <v>0</v>
      </c>
      <c r="N26" s="101">
        <v>0</v>
      </c>
      <c r="O26" s="93">
        <v>0</v>
      </c>
      <c r="P26" s="102">
        <f>N26-O26</f>
        <v>0</v>
      </c>
      <c r="Q26" s="101">
        <v>0</v>
      </c>
      <c r="R26" s="93">
        <v>0</v>
      </c>
      <c r="S26" s="102">
        <f>Q26-R26</f>
        <v>0</v>
      </c>
      <c r="T26" s="101">
        <v>0</v>
      </c>
      <c r="U26" s="93">
        <v>0</v>
      </c>
      <c r="V26" s="102">
        <f>T26-U26</f>
        <v>0</v>
      </c>
      <c r="W26" s="101">
        <v>0</v>
      </c>
      <c r="X26" s="93">
        <v>0</v>
      </c>
      <c r="Y26" s="102">
        <f>W26-X26</f>
        <v>0</v>
      </c>
      <c r="Z26" s="101">
        <v>0</v>
      </c>
      <c r="AA26" s="93">
        <v>0</v>
      </c>
      <c r="AB26" s="102">
        <f t="shared" si="0"/>
        <v>0</v>
      </c>
      <c r="AC26" s="101">
        <v>0</v>
      </c>
      <c r="AD26" s="93">
        <v>0</v>
      </c>
      <c r="AE26" s="102">
        <f>AC26-AD26</f>
        <v>0</v>
      </c>
      <c r="AF26" s="101">
        <v>0</v>
      </c>
      <c r="AG26" s="93">
        <v>0</v>
      </c>
      <c r="AH26" s="102">
        <f>AF26-AG26</f>
        <v>0</v>
      </c>
      <c r="AI26" s="86"/>
      <c r="AJ26" s="86"/>
      <c r="AK26" s="86"/>
    </row>
    <row r="27" spans="1:37" ht="18.75" customHeight="1" thickBot="1" x14ac:dyDescent="0.25">
      <c r="A27" s="103" t="s">
        <v>90</v>
      </c>
      <c r="B27" s="104"/>
      <c r="C27" s="104"/>
      <c r="D27" s="120"/>
      <c r="E27" s="109">
        <f t="shared" ref="E27:U27" si="12">SUM(E9:E26)</f>
        <v>10453615</v>
      </c>
      <c r="F27" s="107">
        <f t="shared" si="12"/>
        <v>7129572.1000000006</v>
      </c>
      <c r="G27" s="105">
        <f t="shared" si="12"/>
        <v>3324042.899999999</v>
      </c>
      <c r="H27" s="109">
        <f t="shared" si="12"/>
        <v>9535865</v>
      </c>
      <c r="I27" s="107">
        <f t="shared" si="12"/>
        <v>6906146.3900000006</v>
      </c>
      <c r="J27" s="105">
        <f t="shared" si="12"/>
        <v>2629718.6099999989</v>
      </c>
      <c r="K27" s="109">
        <f t="shared" ref="K27:P27" si="13">SUM(K9:K26)</f>
        <v>9535865</v>
      </c>
      <c r="L27" s="107">
        <f t="shared" si="13"/>
        <v>6906146.3900000006</v>
      </c>
      <c r="M27" s="108">
        <f t="shared" si="13"/>
        <v>2629718.6099999989</v>
      </c>
      <c r="N27" s="109">
        <f t="shared" si="13"/>
        <v>0</v>
      </c>
      <c r="O27" s="107">
        <f t="shared" si="13"/>
        <v>0</v>
      </c>
      <c r="P27" s="108">
        <f t="shared" si="13"/>
        <v>0</v>
      </c>
      <c r="Q27" s="109">
        <f t="shared" si="12"/>
        <v>0</v>
      </c>
      <c r="R27" s="107">
        <f t="shared" si="12"/>
        <v>0</v>
      </c>
      <c r="S27" s="108">
        <f t="shared" si="12"/>
        <v>0</v>
      </c>
      <c r="T27" s="109">
        <f t="shared" si="12"/>
        <v>860750</v>
      </c>
      <c r="U27" s="107">
        <f t="shared" si="12"/>
        <v>211425.71</v>
      </c>
      <c r="V27" s="108">
        <f>SUM(V9:V25)</f>
        <v>649324.29</v>
      </c>
      <c r="W27" s="106">
        <f>SUM(W9:W26)</f>
        <v>12000</v>
      </c>
      <c r="X27" s="107">
        <f>SUM(X9:X26)</f>
        <v>12000</v>
      </c>
      <c r="Y27" s="108">
        <f>SUM(Y9:Y25)</f>
        <v>0</v>
      </c>
      <c r="Z27" s="109">
        <f>SUM(Z9:Z26)</f>
        <v>45000</v>
      </c>
      <c r="AA27" s="107">
        <f>SUM(AA9:AA26)</f>
        <v>0</v>
      </c>
      <c r="AB27" s="108">
        <f>SUM(AB9:AB25)</f>
        <v>45000</v>
      </c>
      <c r="AC27" s="109">
        <f>SUM(AC9:AC26)</f>
        <v>0</v>
      </c>
      <c r="AD27" s="107">
        <f>SUM(AD9:AD26)</f>
        <v>0</v>
      </c>
      <c r="AE27" s="108">
        <f>SUM(AE9:AE25)</f>
        <v>0</v>
      </c>
      <c r="AF27" s="109">
        <f>SUM(AF9:AF26)</f>
        <v>0</v>
      </c>
      <c r="AG27" s="107">
        <f>SUM(AG9:AG26)</f>
        <v>0</v>
      </c>
      <c r="AH27" s="108">
        <f>SUM(AH9:AH25)</f>
        <v>0</v>
      </c>
      <c r="AI27" s="86"/>
      <c r="AJ27" s="86"/>
      <c r="AK27" s="86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2940-6988-4B89-B7D5-FA7A3AA2FB40}">
  <sheetPr codeName="Лист10">
    <pageSetUpPr fitToPage="1"/>
  </sheetPr>
  <dimension ref="A1:O127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ЗДО7!B4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83722.489999999991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ЗДО7!I11</f>
        <v>83722.490000000005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120+924.5</f>
        <v>1044.5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32446.69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SUM(C19:C35)</f>
        <v>32446.690000000002</v>
      </c>
      <c r="D18" s="17"/>
      <c r="E18" s="18">
        <f>D17-C18</f>
        <v>0</v>
      </c>
    </row>
    <row r="19" spans="1:15" collapsed="1" x14ac:dyDescent="0.3">
      <c r="A19" s="11"/>
      <c r="B19" s="22" t="s">
        <v>10</v>
      </c>
      <c r="C19" s="17">
        <f>748+2080+2885</f>
        <v>5713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2" t="s">
        <v>11</v>
      </c>
      <c r="C20" s="17">
        <v>10998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2" t="s">
        <v>12</v>
      </c>
      <c r="C21" s="17">
        <v>1560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2" t="s">
        <v>13</v>
      </c>
      <c r="C22" s="17">
        <f>407+3190+275</f>
        <v>3872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2" t="s">
        <v>14</v>
      </c>
      <c r="C23" s="17">
        <f>4012.69+1235+2046</f>
        <v>7293.6900000000005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2" t="s">
        <v>15</v>
      </c>
      <c r="C24" s="17">
        <v>3010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2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</v>
      </c>
      <c r="B36" s="12" t="s">
        <v>16</v>
      </c>
      <c r="C36" s="12"/>
      <c r="D36" s="13">
        <v>23001.25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17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2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18</v>
      </c>
      <c r="C43" s="12"/>
      <c r="D43" s="13">
        <v>1020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2210.9</v>
      </c>
      <c r="B44" s="12" t="s">
        <v>19</v>
      </c>
      <c r="C44" s="12"/>
      <c r="D44" s="13">
        <v>870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870</v>
      </c>
      <c r="D45" s="17"/>
      <c r="E45" s="18">
        <f>D44-C45</f>
        <v>0</v>
      </c>
    </row>
    <row r="46" spans="1:15" collapsed="1" x14ac:dyDescent="0.3">
      <c r="A46" s="11"/>
      <c r="B46" s="20" t="s">
        <v>20</v>
      </c>
      <c r="C46" s="17">
        <v>870</v>
      </c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2211.9</v>
      </c>
      <c r="B50" s="12" t="s">
        <v>21</v>
      </c>
      <c r="C50" s="12"/>
      <c r="D50" s="13">
        <v>24809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SUM(C52:C73)</f>
        <v>24809</v>
      </c>
      <c r="D51" s="17"/>
      <c r="E51" s="18">
        <f>D50-C51</f>
        <v>0</v>
      </c>
    </row>
    <row r="52" spans="1:15" collapsed="1" x14ac:dyDescent="0.3">
      <c r="A52" s="11"/>
      <c r="B52" s="20" t="s">
        <v>22</v>
      </c>
      <c r="C52" s="17">
        <v>270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23</v>
      </c>
      <c r="C53" s="17">
        <v>5999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 t="s">
        <v>24</v>
      </c>
      <c r="C54" s="17">
        <v>16920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25</v>
      </c>
      <c r="C55" s="17">
        <v>480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26</v>
      </c>
      <c r="C56" s="17">
        <v>1140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23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23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23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23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23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23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23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23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23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4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4"/>
      <c r="D74" s="25" t="s">
        <v>27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D75" s="25" t="s">
        <v>27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>
      <c r="D76" s="25" t="s">
        <v>27</v>
      </c>
    </row>
    <row r="77" spans="1:15" ht="39.75" customHeight="1" x14ac:dyDescent="0.3">
      <c r="A77" s="4">
        <v>2240</v>
      </c>
      <c r="B77" s="5" t="s">
        <v>28</v>
      </c>
      <c r="C77" s="5"/>
      <c r="D77" s="6">
        <f>SUM(D79:D110)</f>
        <v>298948.74000000005</v>
      </c>
      <c r="E77" s="7">
        <f>D78-D77</f>
        <v>0</v>
      </c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6">
        <v>2240</v>
      </c>
      <c r="B78" s="26"/>
      <c r="C78" s="10"/>
      <c r="D78" s="10">
        <f>ЗДО7!I14</f>
        <v>298948.74</v>
      </c>
      <c r="E78" s="8" t="b">
        <f>D78=D77</f>
        <v>1</v>
      </c>
    </row>
    <row r="79" spans="1:15" hidden="1" collapsed="1" x14ac:dyDescent="0.3">
      <c r="A79" s="14">
        <v>2240.1</v>
      </c>
      <c r="B79" s="12" t="s">
        <v>29</v>
      </c>
      <c r="C79" s="12"/>
      <c r="D79" s="13"/>
    </row>
    <row r="80" spans="1:15" hidden="1" x14ac:dyDescent="0.3">
      <c r="A80" s="14">
        <v>2240.1999999999998</v>
      </c>
      <c r="B80" s="27" t="s">
        <v>30</v>
      </c>
      <c r="C80" s="28"/>
      <c r="D80" s="13"/>
    </row>
    <row r="81" spans="1:5" hidden="1" x14ac:dyDescent="0.3">
      <c r="A81" s="14">
        <v>2240.3000000000002</v>
      </c>
      <c r="B81" s="27" t="s">
        <v>31</v>
      </c>
      <c r="C81" s="28"/>
      <c r="D81" s="13"/>
    </row>
    <row r="82" spans="1:5" hidden="1" outlineLevel="1" x14ac:dyDescent="0.3">
      <c r="A82" s="14"/>
      <c r="B82" s="15"/>
      <c r="C82" s="16">
        <f>SUM(C83:C87)</f>
        <v>0</v>
      </c>
      <c r="D82" s="17"/>
      <c r="E82" s="18">
        <f>D81-C82</f>
        <v>0</v>
      </c>
    </row>
    <row r="83" spans="1:5" hidden="1" collapsed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14"/>
      <c r="C87" s="17"/>
      <c r="D87" s="17"/>
    </row>
    <row r="88" spans="1:5" hidden="1" x14ac:dyDescent="0.3">
      <c r="A88" s="14">
        <v>2240.4</v>
      </c>
      <c r="B88" s="27" t="s">
        <v>32</v>
      </c>
      <c r="C88" s="28"/>
      <c r="D88" s="13"/>
    </row>
    <row r="89" spans="1:5" x14ac:dyDescent="0.3">
      <c r="A89" s="14">
        <v>2240.5</v>
      </c>
      <c r="B89" s="27" t="s">
        <v>33</v>
      </c>
      <c r="C89" s="28"/>
      <c r="D89" s="13">
        <v>273934.38</v>
      </c>
    </row>
    <row r="90" spans="1:5" hidden="1" outlineLevel="1" x14ac:dyDescent="0.3">
      <c r="A90" s="14"/>
      <c r="B90" s="15"/>
      <c r="C90" s="16">
        <f>SUM(C91:C98)</f>
        <v>273934.38</v>
      </c>
      <c r="D90" s="17"/>
      <c r="E90" s="18">
        <f>D89-C90</f>
        <v>0</v>
      </c>
    </row>
    <row r="91" spans="1:5" ht="17.25" customHeight="1" collapsed="1" x14ac:dyDescent="0.3">
      <c r="A91" s="14"/>
      <c r="B91" s="19" t="s">
        <v>34</v>
      </c>
      <c r="C91" s="17">
        <v>734.38</v>
      </c>
      <c r="D91" s="17"/>
    </row>
    <row r="92" spans="1:5" ht="17.25" customHeight="1" x14ac:dyDescent="0.3">
      <c r="A92" s="14"/>
      <c r="B92" s="19" t="s">
        <v>35</v>
      </c>
      <c r="C92" s="17">
        <v>272950</v>
      </c>
      <c r="D92" s="17"/>
    </row>
    <row r="93" spans="1:5" x14ac:dyDescent="0.3">
      <c r="A93" s="14"/>
      <c r="B93" s="19" t="s">
        <v>36</v>
      </c>
      <c r="C93" s="17">
        <v>250</v>
      </c>
      <c r="D93" s="17"/>
    </row>
    <row r="94" spans="1:5" hidden="1" x14ac:dyDescent="0.3">
      <c r="A94" s="14"/>
      <c r="B94" s="29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>
        <v>2240.6</v>
      </c>
      <c r="B99" s="27" t="s">
        <v>37</v>
      </c>
      <c r="C99" s="28"/>
      <c r="D99" s="13"/>
    </row>
    <row r="100" spans="1:5" x14ac:dyDescent="0.3">
      <c r="A100" s="14">
        <v>2240.6999999999998</v>
      </c>
      <c r="B100" s="27" t="s">
        <v>38</v>
      </c>
      <c r="C100" s="28"/>
      <c r="D100" s="13">
        <v>83.71</v>
      </c>
    </row>
    <row r="101" spans="1:5" hidden="1" x14ac:dyDescent="0.3">
      <c r="A101" s="14">
        <v>2240.8000000000002</v>
      </c>
      <c r="B101" s="27" t="s">
        <v>39</v>
      </c>
      <c r="C101" s="28"/>
      <c r="D101" s="13"/>
    </row>
    <row r="102" spans="1:5" hidden="1" x14ac:dyDescent="0.3">
      <c r="A102" s="14">
        <v>2240.9</v>
      </c>
      <c r="B102" s="27" t="s">
        <v>40</v>
      </c>
      <c r="C102" s="28"/>
      <c r="D102" s="13"/>
    </row>
    <row r="103" spans="1:5" hidden="1" x14ac:dyDescent="0.3">
      <c r="A103" s="14">
        <v>2241.1</v>
      </c>
      <c r="B103" s="27" t="s">
        <v>41</v>
      </c>
      <c r="C103" s="28"/>
      <c r="D103" s="13"/>
    </row>
    <row r="104" spans="1:5" hidden="1" x14ac:dyDescent="0.3">
      <c r="A104" s="14">
        <v>2241.1999999999998</v>
      </c>
      <c r="B104" s="27" t="s">
        <v>42</v>
      </c>
      <c r="C104" s="28"/>
      <c r="D104" s="13"/>
    </row>
    <row r="105" spans="1:5" x14ac:dyDescent="0.3">
      <c r="A105" s="14">
        <v>2241.3000000000002</v>
      </c>
      <c r="B105" s="27" t="s">
        <v>43</v>
      </c>
      <c r="C105" s="28"/>
      <c r="D105" s="13">
        <v>4066.06</v>
      </c>
    </row>
    <row r="106" spans="1:5" hidden="1" x14ac:dyDescent="0.3">
      <c r="A106" s="14">
        <v>2241.4</v>
      </c>
      <c r="B106" s="27" t="s">
        <v>44</v>
      </c>
      <c r="C106" s="28"/>
      <c r="D106" s="13"/>
    </row>
    <row r="107" spans="1:5" hidden="1" x14ac:dyDescent="0.3">
      <c r="A107" s="14">
        <v>2241.5</v>
      </c>
      <c r="B107" s="27" t="s">
        <v>45</v>
      </c>
      <c r="C107" s="28"/>
      <c r="D107" s="13"/>
    </row>
    <row r="108" spans="1:5" ht="38.25" hidden="1" customHeight="1" x14ac:dyDescent="0.3">
      <c r="A108" s="14">
        <v>2241.6</v>
      </c>
      <c r="B108" s="30" t="s">
        <v>46</v>
      </c>
      <c r="C108" s="28"/>
      <c r="D108" s="13"/>
    </row>
    <row r="109" spans="1:5" hidden="1" x14ac:dyDescent="0.3">
      <c r="A109" s="14">
        <v>2241.6999999999998</v>
      </c>
      <c r="B109" s="27" t="s">
        <v>47</v>
      </c>
      <c r="C109" s="28"/>
      <c r="D109" s="13"/>
    </row>
    <row r="110" spans="1:5" x14ac:dyDescent="0.3">
      <c r="A110" s="14">
        <v>2241.9</v>
      </c>
      <c r="B110" s="27" t="s">
        <v>48</v>
      </c>
      <c r="C110" s="28"/>
      <c r="D110" s="13">
        <v>20864.59</v>
      </c>
    </row>
    <row r="111" spans="1:5" hidden="1" outlineLevel="1" x14ac:dyDescent="0.3">
      <c r="A111" s="14"/>
      <c r="B111" s="15"/>
      <c r="C111" s="16">
        <f>SUM(C112:C127)</f>
        <v>20864.59</v>
      </c>
      <c r="D111" s="31"/>
      <c r="E111" s="18">
        <f>D110-C111</f>
        <v>0</v>
      </c>
    </row>
    <row r="112" spans="1:5" collapsed="1" x14ac:dyDescent="0.3">
      <c r="A112" s="14"/>
      <c r="B112" s="22" t="s">
        <v>49</v>
      </c>
      <c r="C112" s="17">
        <v>180</v>
      </c>
      <c r="D112" s="17"/>
    </row>
    <row r="113" spans="1:4" x14ac:dyDescent="0.3">
      <c r="A113" s="14"/>
      <c r="B113" s="22" t="s">
        <v>50</v>
      </c>
      <c r="C113" s="17">
        <f>8.39+8.39+8.4</f>
        <v>25.18</v>
      </c>
      <c r="D113" s="17"/>
    </row>
    <row r="114" spans="1:4" ht="37.5" x14ac:dyDescent="0.3">
      <c r="A114" s="14"/>
      <c r="B114" s="22" t="s">
        <v>51</v>
      </c>
      <c r="C114" s="17">
        <f>843.3+843.3+843.3+843.3+843.3+843.3+843.3+843.3</f>
        <v>6746.4000000000005</v>
      </c>
      <c r="D114" s="17"/>
    </row>
    <row r="115" spans="1:4" x14ac:dyDescent="0.3">
      <c r="A115" s="14"/>
      <c r="B115" s="22" t="s">
        <v>52</v>
      </c>
      <c r="C115" s="17">
        <v>139.19999999999999</v>
      </c>
      <c r="D115" s="17"/>
    </row>
    <row r="116" spans="1:4" x14ac:dyDescent="0.3">
      <c r="A116" s="14"/>
      <c r="B116" s="22" t="s">
        <v>53</v>
      </c>
      <c r="C116" s="17">
        <v>6425.5</v>
      </c>
      <c r="D116" s="17"/>
    </row>
    <row r="117" spans="1:4" ht="37.5" x14ac:dyDescent="0.3">
      <c r="A117" s="14"/>
      <c r="B117" s="22" t="s">
        <v>54</v>
      </c>
      <c r="C117" s="17">
        <v>7021.63</v>
      </c>
      <c r="D117" s="17"/>
    </row>
    <row r="118" spans="1:4" x14ac:dyDescent="0.3">
      <c r="A118" s="14"/>
      <c r="B118" s="22" t="s">
        <v>55</v>
      </c>
      <c r="C118" s="17">
        <v>326.68</v>
      </c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22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32"/>
      <c r="D126" s="3" t="b">
        <f>D77=D78</f>
        <v>1</v>
      </c>
    </row>
    <row r="127" spans="1:4" hidden="1" collapsed="1" x14ac:dyDescent="0.3">
      <c r="B127" s="32"/>
    </row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9:C89"/>
    <mergeCell ref="B99:C99"/>
    <mergeCell ref="B100:C100"/>
    <mergeCell ref="B101:C101"/>
    <mergeCell ref="B102:C102"/>
    <mergeCell ref="B103:C103"/>
    <mergeCell ref="B50:C50"/>
    <mergeCell ref="B77:C77"/>
    <mergeCell ref="B79:C79"/>
    <mergeCell ref="B80:C80"/>
    <mergeCell ref="B81:C81"/>
    <mergeCell ref="B88:C88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2022-11-02T12:37:47Z</dcterms:created>
  <dcterms:modified xsi:type="dcterms:W3CDTF">2022-11-02T12:37:48Z</dcterms:modified>
</cp:coreProperties>
</file>