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66F12528-DE0D-4580-BF24-98243DEB23A7}" xr6:coauthVersionLast="36" xr6:coauthVersionMax="36" xr10:uidLastSave="{00000000-0000-0000-0000-000000000000}"/>
  <bookViews>
    <workbookView xWindow="0" yWindow="0" windowWidth="24510" windowHeight="12075" xr2:uid="{3A401A41-4EA6-4AB3-88B6-30241C5CD8FF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H25" i="3"/>
  <c r="F25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AK23" i="3"/>
  <c r="AH23" i="3"/>
  <c r="AE23" i="3"/>
  <c r="AB23" i="3"/>
  <c r="Y23" i="3"/>
  <c r="V23" i="3"/>
  <c r="S23" i="3"/>
  <c r="P23" i="3"/>
  <c r="M23" i="3"/>
  <c r="I23" i="3"/>
  <c r="H23" i="3"/>
  <c r="E23" i="3" s="1"/>
  <c r="F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E22" i="3"/>
  <c r="G22" i="3" s="1"/>
  <c r="AK21" i="3"/>
  <c r="AH21" i="3"/>
  <c r="AE21" i="3"/>
  <c r="AB21" i="3"/>
  <c r="Y21" i="3"/>
  <c r="V21" i="3"/>
  <c r="S21" i="3"/>
  <c r="P21" i="3"/>
  <c r="M21" i="3"/>
  <c r="I21" i="3"/>
  <c r="H21" i="3"/>
  <c r="F21" i="3"/>
  <c r="AK20" i="3"/>
  <c r="AH20" i="3"/>
  <c r="AE20" i="3"/>
  <c r="AB20" i="3"/>
  <c r="Y20" i="3"/>
  <c r="V20" i="3"/>
  <c r="S20" i="3"/>
  <c r="P20" i="3"/>
  <c r="M20" i="3"/>
  <c r="I20" i="3"/>
  <c r="H20" i="3"/>
  <c r="E20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I12" i="3"/>
  <c r="J12" i="3" s="1"/>
  <c r="H12" i="3"/>
  <c r="E12" i="3" s="1"/>
  <c r="AK11" i="3"/>
  <c r="AH11" i="3"/>
  <c r="AE11" i="3"/>
  <c r="AB11" i="3"/>
  <c r="Y11" i="3"/>
  <c r="V11" i="3"/>
  <c r="S11" i="3"/>
  <c r="P11" i="3"/>
  <c r="K11" i="3"/>
  <c r="I11" i="3"/>
  <c r="F11" i="3" s="1"/>
  <c r="AK10" i="3"/>
  <c r="AH10" i="3"/>
  <c r="AE10" i="3"/>
  <c r="AB10" i="3"/>
  <c r="Y10" i="3"/>
  <c r="V10" i="3"/>
  <c r="Q10" i="3"/>
  <c r="S10" i="3" s="1"/>
  <c r="P10" i="3"/>
  <c r="M10" i="3"/>
  <c r="I10" i="3"/>
  <c r="F10" i="3" s="1"/>
  <c r="AK9" i="3"/>
  <c r="AH9" i="3"/>
  <c r="AE9" i="3"/>
  <c r="AB9" i="3"/>
  <c r="Y9" i="3"/>
  <c r="V9" i="3"/>
  <c r="Q9" i="3"/>
  <c r="S9" i="3" s="1"/>
  <c r="P9" i="3"/>
  <c r="M9" i="3"/>
  <c r="I9" i="3"/>
  <c r="F9" i="3" s="1"/>
  <c r="C103" i="2"/>
  <c r="C102" i="2"/>
  <c r="C101" i="2" s="1"/>
  <c r="E101" i="2" s="1"/>
  <c r="C80" i="2"/>
  <c r="E80" i="2" s="1"/>
  <c r="E72" i="2"/>
  <c r="C72" i="2"/>
  <c r="E68" i="2"/>
  <c r="D67" i="2"/>
  <c r="D115" i="2" s="1"/>
  <c r="C50" i="2"/>
  <c r="E50" i="2" s="1"/>
  <c r="E44" i="2"/>
  <c r="C44" i="2"/>
  <c r="C37" i="2"/>
  <c r="E37" i="2" s="1"/>
  <c r="E18" i="2"/>
  <c r="C18" i="2"/>
  <c r="C8" i="2"/>
  <c r="E8" i="2" s="1"/>
  <c r="E5" i="2"/>
  <c r="D4" i="2"/>
  <c r="D63" i="2" s="1"/>
  <c r="Y26" i="3" l="1"/>
  <c r="Q26" i="3"/>
  <c r="J15" i="3"/>
  <c r="J16" i="3"/>
  <c r="G23" i="3"/>
  <c r="I26" i="3"/>
  <c r="P26" i="3"/>
  <c r="AB26" i="3"/>
  <c r="G14" i="3"/>
  <c r="F15" i="3"/>
  <c r="J19" i="3"/>
  <c r="J20" i="3"/>
  <c r="G19" i="3"/>
  <c r="AK26" i="3"/>
  <c r="J14" i="3"/>
  <c r="G15" i="3"/>
  <c r="E18" i="3"/>
  <c r="G18" i="3" s="1"/>
  <c r="J23" i="3"/>
  <c r="J24" i="3"/>
  <c r="J21" i="3"/>
  <c r="E21" i="3"/>
  <c r="G21" i="3" s="1"/>
  <c r="S26" i="3"/>
  <c r="AE26" i="3"/>
  <c r="K26" i="3"/>
  <c r="M11" i="3"/>
  <c r="M26" i="3" s="1"/>
  <c r="H11" i="3"/>
  <c r="V26" i="3"/>
  <c r="AH26" i="3"/>
  <c r="J17" i="3"/>
  <c r="E17" i="3"/>
  <c r="G17" i="3" s="1"/>
  <c r="J25" i="3"/>
  <c r="E25" i="3"/>
  <c r="G25" i="3" s="1"/>
  <c r="J13" i="3"/>
  <c r="E13" i="3"/>
  <c r="G13" i="3" s="1"/>
  <c r="H9" i="3"/>
  <c r="H10" i="3"/>
  <c r="F12" i="3"/>
  <c r="G12" i="3" s="1"/>
  <c r="F16" i="3"/>
  <c r="G16" i="3" s="1"/>
  <c r="F20" i="3"/>
  <c r="G20" i="3" s="1"/>
  <c r="F24" i="3"/>
  <c r="G24" i="3" s="1"/>
  <c r="E4" i="2"/>
  <c r="J10" i="3" l="1"/>
  <c r="E10" i="3"/>
  <c r="G10" i="3" s="1"/>
  <c r="H26" i="3"/>
  <c r="J9" i="3"/>
  <c r="E9" i="3"/>
  <c r="J11" i="3"/>
  <c r="E11" i="3"/>
  <c r="G11" i="3" s="1"/>
  <c r="F26" i="3"/>
  <c r="E26" i="3" l="1"/>
  <c r="G9" i="3"/>
  <c r="G26" i="3" s="1"/>
  <c r="J26" i="3"/>
</calcChain>
</file>

<file path=xl/sharedStrings.xml><?xml version="1.0" encoding="utf-8"?>
<sst xmlns="http://schemas.openxmlformats.org/spreadsheetml/2006/main" count="115" uniqueCount="82">
  <si>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</si>
  <si>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</si>
  <si>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</si>
  <si>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</si>
  <si>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</si>
  <si>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</si>
  <si>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</si>
  <si>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</si>
  <si>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</si>
  <si>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сантехніка   / 03. 2021</t>
  </si>
  <si>
    <t>госп.тов. / 04.2021</t>
  </si>
  <si>
    <t>ел.товари / 04.2021</t>
  </si>
  <si>
    <t xml:space="preserve">Миючі засоби    </t>
  </si>
  <si>
    <t>Меблі</t>
  </si>
  <si>
    <t>мякий модуль ( залишок ) / 06.2021</t>
  </si>
  <si>
    <t>Бензин</t>
  </si>
  <si>
    <t>Запчастини</t>
  </si>
  <si>
    <t>Ін.матеріали</t>
  </si>
  <si>
    <t>штамп / 04.2021</t>
  </si>
  <si>
    <t>печатка / 04.2021</t>
  </si>
  <si>
    <t>постіль дит / 04.2021</t>
  </si>
  <si>
    <t>обігрівач мачляний / 05.2021</t>
  </si>
  <si>
    <t>бойлер / 06.2021</t>
  </si>
  <si>
    <t>килимок масажний 2 шт. ( залишок ) / 06.2021</t>
  </si>
  <si>
    <t>шведська стінка ( залишок ) / 06.2021</t>
  </si>
  <si>
    <t>розвиваючі ігри ( залишок )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</si>
  <si>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</si>
  <si>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</si>
  <si>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</si>
  <si>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</si>
  <si>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</si>
  <si>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</si>
  <si>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</si>
  <si>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</si>
  <si>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</si>
  <si>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</si>
  <si>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</si>
  <si>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</si>
  <si>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</si>
  <si>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</si>
  <si>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</si>
  <si>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</si>
  <si>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</si>
  <si>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</si>
  <si>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</si>
  <si>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03,03. 2021</t>
  </si>
  <si>
    <t>тех. підтримка веб ресурсів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</si>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</sst>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07CD1C10-235B-454A-A290-BED531700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A0B3-4376-4DF4-8ECA-1AB4C3FC1A27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3" customWidth="1"/>
    <col min="2" max="2" width="12.28515625" style="124" customWidth="1"/>
    <col min="3" max="3" width="16" style="125" customWidth="1"/>
    <col min="4" max="4" width="38.5703125" style="84" customWidth="1"/>
    <col min="5" max="5" width="25" style="84" customWidth="1"/>
    <col min="6" max="10" width="25" style="125" customWidth="1"/>
    <col min="11" max="11" width="25" style="84" customWidth="1"/>
    <col min="12" max="13" width="25" style="125" customWidth="1"/>
    <col min="14" max="14" width="21.140625" style="84" customWidth="1"/>
    <col min="15" max="16" width="21.140625" style="125" customWidth="1"/>
    <col min="17" max="17" width="21.140625" style="84" customWidth="1"/>
    <col min="18" max="19" width="21.140625" style="125" customWidth="1"/>
    <col min="20" max="20" width="18.85546875" style="84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4" customWidth="1"/>
    <col min="27" max="28" width="18.85546875" style="125" customWidth="1"/>
    <col min="29" max="29" width="18.85546875" style="84" hidden="1" customWidth="1"/>
    <col min="30" max="31" width="18.85546875" style="125" hidden="1" customWidth="1"/>
    <col min="32" max="32" width="18.85546875" style="84" hidden="1" customWidth="1"/>
    <col min="33" max="34" width="18.85546875" style="125" hidden="1" customWidth="1"/>
    <col min="35" max="35" width="18.85546875" style="84" customWidth="1"/>
    <col min="36" max="37" width="18.85546875" style="125" customWidth="1"/>
    <col min="38" max="40" width="18.140625" style="125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49</v>
      </c>
      <c r="B6" s="40" t="s">
        <v>50</v>
      </c>
      <c r="C6" s="41" t="s">
        <v>51</v>
      </c>
      <c r="D6" s="42"/>
      <c r="E6" s="43" t="s">
        <v>52</v>
      </c>
      <c r="F6" s="44"/>
      <c r="G6" s="45"/>
      <c r="H6" s="46" t="s">
        <v>53</v>
      </c>
      <c r="I6" s="47"/>
      <c r="J6" s="48"/>
      <c r="K6" s="49" t="s">
        <v>54</v>
      </c>
      <c r="L6" s="50"/>
      <c r="M6" s="51"/>
      <c r="N6" s="49" t="s">
        <v>55</v>
      </c>
      <c r="O6" s="50"/>
      <c r="P6" s="51"/>
      <c r="Q6" s="49" t="s">
        <v>56</v>
      </c>
      <c r="R6" s="50"/>
      <c r="S6" s="51"/>
      <c r="T6" s="52" t="s">
        <v>57</v>
      </c>
      <c r="U6" s="53"/>
      <c r="V6" s="48"/>
      <c r="W6" s="53" t="s">
        <v>58</v>
      </c>
      <c r="X6" s="53"/>
      <c r="Y6" s="54"/>
      <c r="Z6" s="52" t="s">
        <v>59</v>
      </c>
      <c r="AA6" s="53"/>
      <c r="AB6" s="48"/>
      <c r="AC6" s="55" t="s">
        <v>60</v>
      </c>
      <c r="AD6" s="56"/>
      <c r="AE6" s="57"/>
      <c r="AF6" s="52" t="s">
        <v>61</v>
      </c>
      <c r="AG6" s="53"/>
      <c r="AH6" s="48"/>
      <c r="AI6" s="52" t="s">
        <v>61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62</v>
      </c>
      <c r="F7" s="63" t="s">
        <v>63</v>
      </c>
      <c r="G7" s="64" t="s">
        <v>64</v>
      </c>
      <c r="H7" s="62" t="s">
        <v>62</v>
      </c>
      <c r="I7" s="63" t="s">
        <v>63</v>
      </c>
      <c r="J7" s="64" t="s">
        <v>64</v>
      </c>
      <c r="K7" s="62" t="s">
        <v>62</v>
      </c>
      <c r="L7" s="63" t="s">
        <v>63</v>
      </c>
      <c r="M7" s="64" t="s">
        <v>64</v>
      </c>
      <c r="N7" s="62" t="s">
        <v>62</v>
      </c>
      <c r="O7" s="63" t="s">
        <v>63</v>
      </c>
      <c r="P7" s="64" t="s">
        <v>64</v>
      </c>
      <c r="Q7" s="62" t="s">
        <v>62</v>
      </c>
      <c r="R7" s="63" t="s">
        <v>63</v>
      </c>
      <c r="S7" s="64" t="s">
        <v>64</v>
      </c>
      <c r="T7" s="62" t="s">
        <v>62</v>
      </c>
      <c r="U7" s="63" t="s">
        <v>63</v>
      </c>
      <c r="V7" s="64" t="s">
        <v>64</v>
      </c>
      <c r="W7" s="62" t="s">
        <v>62</v>
      </c>
      <c r="X7" s="63" t="s">
        <v>63</v>
      </c>
      <c r="Y7" s="64" t="s">
        <v>64</v>
      </c>
      <c r="Z7" s="62" t="s">
        <v>62</v>
      </c>
      <c r="AA7" s="63" t="s">
        <v>63</v>
      </c>
      <c r="AB7" s="64" t="s">
        <v>64</v>
      </c>
      <c r="AC7" s="62" t="s">
        <v>62</v>
      </c>
      <c r="AD7" s="63" t="s">
        <v>63</v>
      </c>
      <c r="AE7" s="64" t="s">
        <v>64</v>
      </c>
      <c r="AF7" s="62" t="s">
        <v>62</v>
      </c>
      <c r="AG7" s="63" t="s">
        <v>63</v>
      </c>
      <c r="AH7" s="64" t="s">
        <v>64</v>
      </c>
      <c r="AI7" s="62" t="s">
        <v>62</v>
      </c>
      <c r="AJ7" s="63" t="s">
        <v>63</v>
      </c>
      <c r="AK7" s="64" t="s">
        <v>64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81</v>
      </c>
      <c r="B9" s="108">
        <v>2111</v>
      </c>
      <c r="C9" s="109" t="s">
        <v>65</v>
      </c>
      <c r="D9" s="110"/>
      <c r="E9" s="121">
        <f t="shared" ref="E9:F25" si="0">H9+Q9+T9+W9+Z9+AC9+AF9+AI9</f>
        <v>2249878.7999999998</v>
      </c>
      <c r="F9" s="77">
        <f>I9+R9+U9+X9+AA9+AD9+AG9+AJ9</f>
        <v>1269641.8299999998</v>
      </c>
      <c r="G9" s="111">
        <f>E9-F9</f>
        <v>980236.97</v>
      </c>
      <c r="H9" s="78">
        <f>K9+N9+Q9</f>
        <v>2248789.4</v>
      </c>
      <c r="I9" s="79">
        <f>L9+O9+R9</f>
        <v>1268552.43</v>
      </c>
      <c r="J9" s="80">
        <f>H9-I9</f>
        <v>980236.97</v>
      </c>
      <c r="K9" s="81">
        <v>2239700</v>
      </c>
      <c r="L9" s="82">
        <v>1267027.27</v>
      </c>
      <c r="M9" s="83">
        <f>K9-L9</f>
        <v>972672.73</v>
      </c>
      <c r="N9" s="81">
        <v>8000</v>
      </c>
      <c r="O9" s="82">
        <v>435.76</v>
      </c>
      <c r="P9" s="83">
        <f>N9-O9</f>
        <v>7564.24</v>
      </c>
      <c r="Q9" s="81">
        <f>2000+1000-1910.6</f>
        <v>1089.4000000000001</v>
      </c>
      <c r="R9" s="82">
        <v>1089.3999999999999</v>
      </c>
      <c r="S9" s="83">
        <f>Q9-R9</f>
        <v>0</v>
      </c>
      <c r="T9" s="81">
        <v>0</v>
      </c>
      <c r="U9" s="82">
        <v>0</v>
      </c>
      <c r="V9" s="83">
        <f>T9-U9</f>
        <v>0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2" t="s">
        <v>66</v>
      </c>
      <c r="D10" s="113"/>
      <c r="E10" s="86">
        <f t="shared" si="0"/>
        <v>494959.33999999997</v>
      </c>
      <c r="F10" s="86">
        <f t="shared" si="0"/>
        <v>280030.03999999998</v>
      </c>
      <c r="G10" s="114">
        <f>E10-F10</f>
        <v>214929.3</v>
      </c>
      <c r="H10" s="87">
        <f>K10+N10+Q10</f>
        <v>494719.67</v>
      </c>
      <c r="I10" s="88">
        <f>L10+O10+R10</f>
        <v>279790.37</v>
      </c>
      <c r="J10" s="89">
        <f>H10-I10</f>
        <v>214929.3</v>
      </c>
      <c r="K10" s="90">
        <v>492730</v>
      </c>
      <c r="L10" s="91">
        <v>279454.83</v>
      </c>
      <c r="M10" s="92">
        <f>K10-L10</f>
        <v>213275.16999999998</v>
      </c>
      <c r="N10" s="90">
        <v>1750</v>
      </c>
      <c r="O10" s="91">
        <v>95.87</v>
      </c>
      <c r="P10" s="92">
        <f>N10-O10</f>
        <v>1654.13</v>
      </c>
      <c r="Q10" s="90">
        <f>400+200-360.33</f>
        <v>239.67000000000002</v>
      </c>
      <c r="R10" s="91">
        <v>239.67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2" t="s">
        <v>2</v>
      </c>
      <c r="D11" s="113"/>
      <c r="E11" s="86">
        <f t="shared" si="0"/>
        <v>130194.5</v>
      </c>
      <c r="F11" s="86">
        <f t="shared" si="0"/>
        <v>47427.86</v>
      </c>
      <c r="G11" s="114">
        <f t="shared" ref="G11:G24" si="1">E11-F11</f>
        <v>82766.64</v>
      </c>
      <c r="H11" s="87">
        <f t="shared" ref="H11:I25" si="2">K11+N11+Q11</f>
        <v>130183.5</v>
      </c>
      <c r="I11" s="88">
        <f t="shared" si="2"/>
        <v>47416.86</v>
      </c>
      <c r="J11" s="89">
        <f t="shared" ref="J11:J24" si="3">H11-I11</f>
        <v>82766.64</v>
      </c>
      <c r="K11" s="90">
        <f>31400-1700+68200</f>
        <v>97900</v>
      </c>
      <c r="L11" s="91">
        <v>30026.36</v>
      </c>
      <c r="M11" s="92">
        <f t="shared" ref="M11:M24" si="4">K11-L11</f>
        <v>67873.64</v>
      </c>
      <c r="N11" s="90">
        <v>32283.5</v>
      </c>
      <c r="O11" s="91">
        <v>17390.5</v>
      </c>
      <c r="P11" s="92">
        <f t="shared" ref="P11:P24" si="5">N11-O11</f>
        <v>14893</v>
      </c>
      <c r="Q11" s="90">
        <v>0</v>
      </c>
      <c r="R11" s="91">
        <v>0</v>
      </c>
      <c r="S11" s="92">
        <f t="shared" ref="S11:S24" si="6">Q11-R11</f>
        <v>0</v>
      </c>
      <c r="T11" s="90">
        <v>11</v>
      </c>
      <c r="U11" s="91">
        <v>11</v>
      </c>
      <c r="V11" s="92">
        <f t="shared" ref="V11:V24" si="7">T11-U11</f>
        <v>0</v>
      </c>
      <c r="W11" s="90">
        <v>0</v>
      </c>
      <c r="X11" s="91">
        <v>0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2" t="s">
        <v>67</v>
      </c>
      <c r="D12" s="113"/>
      <c r="E12" s="86">
        <f t="shared" si="0"/>
        <v>639950</v>
      </c>
      <c r="F12" s="86">
        <f t="shared" si="0"/>
        <v>199084.40000000002</v>
      </c>
      <c r="G12" s="114">
        <f t="shared" si="1"/>
        <v>440865.6</v>
      </c>
      <c r="H12" s="87">
        <f t="shared" si="2"/>
        <v>233600</v>
      </c>
      <c r="I12" s="88">
        <f t="shared" si="2"/>
        <v>99559.510000000009</v>
      </c>
      <c r="J12" s="89">
        <f t="shared" si="3"/>
        <v>134040.49</v>
      </c>
      <c r="K12" s="90">
        <v>233600</v>
      </c>
      <c r="L12" s="91">
        <v>99559.510000000009</v>
      </c>
      <c r="M12" s="92">
        <f t="shared" si="4"/>
        <v>134040.49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406350</v>
      </c>
      <c r="U12" s="91">
        <v>99524.89</v>
      </c>
      <c r="V12" s="92">
        <f t="shared" si="7"/>
        <v>306825.11</v>
      </c>
      <c r="W12" s="90">
        <v>0</v>
      </c>
      <c r="X12" s="91">
        <v>0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2" t="s">
        <v>26</v>
      </c>
      <c r="D13" s="113"/>
      <c r="E13" s="86">
        <f t="shared" si="0"/>
        <v>30150</v>
      </c>
      <c r="F13" s="86">
        <f t="shared" si="0"/>
        <v>9063.3499999999985</v>
      </c>
      <c r="G13" s="114">
        <f t="shared" si="1"/>
        <v>21086.65</v>
      </c>
      <c r="H13" s="87">
        <f t="shared" si="2"/>
        <v>30150</v>
      </c>
      <c r="I13" s="88">
        <f t="shared" si="2"/>
        <v>9063.3499999999985</v>
      </c>
      <c r="J13" s="89">
        <f t="shared" si="3"/>
        <v>21086.65</v>
      </c>
      <c r="K13" s="90">
        <v>30150</v>
      </c>
      <c r="L13" s="91">
        <v>9063.3499999999985</v>
      </c>
      <c r="M13" s="92">
        <f t="shared" si="4"/>
        <v>21086.65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2" t="s">
        <v>68</v>
      </c>
      <c r="D14" s="113"/>
      <c r="E14" s="86">
        <f t="shared" si="0"/>
        <v>5000</v>
      </c>
      <c r="F14" s="86">
        <f t="shared" si="0"/>
        <v>1561.3</v>
      </c>
      <c r="G14" s="114">
        <f t="shared" si="1"/>
        <v>3438.7</v>
      </c>
      <c r="H14" s="87">
        <f t="shared" si="2"/>
        <v>5000</v>
      </c>
      <c r="I14" s="88">
        <f t="shared" si="2"/>
        <v>1561.3</v>
      </c>
      <c r="J14" s="89">
        <f t="shared" si="3"/>
        <v>3438.7</v>
      </c>
      <c r="K14" s="90">
        <v>5000</v>
      </c>
      <c r="L14" s="91">
        <v>1561.3</v>
      </c>
      <c r="M14" s="92">
        <f t="shared" si="4"/>
        <v>3438.7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2" t="s">
        <v>69</v>
      </c>
      <c r="D15" s="113"/>
      <c r="E15" s="86">
        <f t="shared" si="0"/>
        <v>206650</v>
      </c>
      <c r="F15" s="86">
        <f t="shared" si="0"/>
        <v>146046</v>
      </c>
      <c r="G15" s="114">
        <f t="shared" si="1"/>
        <v>60604</v>
      </c>
      <c r="H15" s="87">
        <f t="shared" si="2"/>
        <v>206650</v>
      </c>
      <c r="I15" s="88">
        <f t="shared" si="2"/>
        <v>146046</v>
      </c>
      <c r="J15" s="89">
        <f t="shared" si="3"/>
        <v>60604</v>
      </c>
      <c r="K15" s="90">
        <v>206650</v>
      </c>
      <c r="L15" s="91">
        <v>146046</v>
      </c>
      <c r="M15" s="92">
        <f t="shared" si="4"/>
        <v>60604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2" t="s">
        <v>70</v>
      </c>
      <c r="D16" s="113"/>
      <c r="E16" s="86">
        <f t="shared" si="0"/>
        <v>12800</v>
      </c>
      <c r="F16" s="86">
        <f t="shared" si="0"/>
        <v>12090.93</v>
      </c>
      <c r="G16" s="114">
        <f t="shared" si="1"/>
        <v>709.06999999999971</v>
      </c>
      <c r="H16" s="87">
        <f t="shared" si="2"/>
        <v>12800</v>
      </c>
      <c r="I16" s="88">
        <f t="shared" si="2"/>
        <v>12090.93</v>
      </c>
      <c r="J16" s="89">
        <f t="shared" si="3"/>
        <v>709.06999999999971</v>
      </c>
      <c r="K16" s="90">
        <v>12800</v>
      </c>
      <c r="L16" s="91">
        <v>12090.93</v>
      </c>
      <c r="M16" s="92">
        <f t="shared" si="4"/>
        <v>709.06999999999971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2" t="s">
        <v>71</v>
      </c>
      <c r="D17" s="113"/>
      <c r="E17" s="86">
        <f t="shared" si="0"/>
        <v>77700</v>
      </c>
      <c r="F17" s="86">
        <f t="shared" si="0"/>
        <v>53917.98</v>
      </c>
      <c r="G17" s="114">
        <f t="shared" si="1"/>
        <v>23782.019999999997</v>
      </c>
      <c r="H17" s="87">
        <f t="shared" si="2"/>
        <v>77700</v>
      </c>
      <c r="I17" s="88">
        <f t="shared" si="2"/>
        <v>53917.98</v>
      </c>
      <c r="J17" s="89">
        <f t="shared" si="3"/>
        <v>23782.019999999997</v>
      </c>
      <c r="K17" s="90">
        <v>77700</v>
      </c>
      <c r="L17" s="91">
        <v>53917.98</v>
      </c>
      <c r="M17" s="92">
        <f t="shared" si="4"/>
        <v>23782.019999999997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2" t="s">
        <v>72</v>
      </c>
      <c r="D18" s="113"/>
      <c r="E18" s="86">
        <f t="shared" si="0"/>
        <v>0</v>
      </c>
      <c r="F18" s="86">
        <f t="shared" si="0"/>
        <v>0</v>
      </c>
      <c r="G18" s="114">
        <f t="shared" si="1"/>
        <v>0</v>
      </c>
      <c r="H18" s="87">
        <f t="shared" si="2"/>
        <v>0</v>
      </c>
      <c r="I18" s="88">
        <f t="shared" si="2"/>
        <v>0</v>
      </c>
      <c r="J18" s="89">
        <f t="shared" si="3"/>
        <v>0</v>
      </c>
      <c r="K18" s="90">
        <v>0</v>
      </c>
      <c r="L18" s="91">
        <v>0</v>
      </c>
      <c r="M18" s="92">
        <f t="shared" si="4"/>
        <v>0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2" t="s">
        <v>73</v>
      </c>
      <c r="D19" s="113"/>
      <c r="E19" s="86">
        <f t="shared" si="0"/>
        <v>4100</v>
      </c>
      <c r="F19" s="86">
        <f t="shared" si="0"/>
        <v>2036.4</v>
      </c>
      <c r="G19" s="114">
        <f t="shared" si="1"/>
        <v>2063.6</v>
      </c>
      <c r="H19" s="87">
        <f t="shared" si="2"/>
        <v>4100</v>
      </c>
      <c r="I19" s="88">
        <f t="shared" si="2"/>
        <v>2036.4</v>
      </c>
      <c r="J19" s="89">
        <f t="shared" si="3"/>
        <v>2063.6</v>
      </c>
      <c r="K19" s="90">
        <v>4100</v>
      </c>
      <c r="L19" s="91">
        <v>2036.4</v>
      </c>
      <c r="M19" s="92">
        <f t="shared" si="4"/>
        <v>2063.6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5" t="s">
        <v>74</v>
      </c>
      <c r="D20" s="115"/>
      <c r="E20" s="86">
        <f t="shared" si="0"/>
        <v>2050</v>
      </c>
      <c r="F20" s="86">
        <f t="shared" si="0"/>
        <v>2028</v>
      </c>
      <c r="G20" s="114">
        <f t="shared" si="1"/>
        <v>22</v>
      </c>
      <c r="H20" s="87">
        <f t="shared" si="2"/>
        <v>2050</v>
      </c>
      <c r="I20" s="88">
        <f t="shared" si="2"/>
        <v>2028</v>
      </c>
      <c r="J20" s="89">
        <f t="shared" si="3"/>
        <v>22</v>
      </c>
      <c r="K20" s="90">
        <v>2050</v>
      </c>
      <c r="L20" s="91">
        <v>2028</v>
      </c>
      <c r="M20" s="92">
        <f t="shared" si="4"/>
        <v>22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2" t="s">
        <v>75</v>
      </c>
      <c r="D21" s="113"/>
      <c r="E21" s="86">
        <f t="shared" si="0"/>
        <v>0</v>
      </c>
      <c r="F21" s="86">
        <f t="shared" si="0"/>
        <v>0</v>
      </c>
      <c r="G21" s="114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2" t="s">
        <v>76</v>
      </c>
      <c r="D22" s="113"/>
      <c r="E22" s="86">
        <f t="shared" si="0"/>
        <v>700</v>
      </c>
      <c r="F22" s="86">
        <f t="shared" si="0"/>
        <v>688.84</v>
      </c>
      <c r="G22" s="114">
        <f t="shared" si="1"/>
        <v>11.159999999999968</v>
      </c>
      <c r="H22" s="87">
        <f t="shared" si="2"/>
        <v>700</v>
      </c>
      <c r="I22" s="88">
        <f t="shared" si="2"/>
        <v>688.84</v>
      </c>
      <c r="J22" s="89">
        <f t="shared" si="3"/>
        <v>11.159999999999968</v>
      </c>
      <c r="K22" s="90">
        <v>700</v>
      </c>
      <c r="L22" s="91">
        <v>688.84</v>
      </c>
      <c r="M22" s="92">
        <f t="shared" si="4"/>
        <v>11.159999999999968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2" t="s">
        <v>77</v>
      </c>
      <c r="D23" s="113"/>
      <c r="E23" s="86">
        <f t="shared" si="0"/>
        <v>0</v>
      </c>
      <c r="F23" s="86">
        <f t="shared" si="0"/>
        <v>0</v>
      </c>
      <c r="G23" s="114">
        <f t="shared" si="1"/>
        <v>0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0</v>
      </c>
      <c r="X23" s="91">
        <v>0</v>
      </c>
      <c r="Y23" s="92">
        <f t="shared" si="8"/>
        <v>0</v>
      </c>
      <c r="Z23" s="90">
        <v>0</v>
      </c>
      <c r="AA23" s="91">
        <v>0</v>
      </c>
      <c r="AB23" s="92">
        <f t="shared" si="9"/>
        <v>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>
        <v>0</v>
      </c>
      <c r="AJ23" s="91">
        <v>0</v>
      </c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6" t="s">
        <v>78</v>
      </c>
      <c r="D24" s="117"/>
      <c r="E24" s="86">
        <f t="shared" si="0"/>
        <v>0</v>
      </c>
      <c r="F24" s="86">
        <f t="shared" si="0"/>
        <v>0</v>
      </c>
      <c r="G24" s="114">
        <f t="shared" si="1"/>
        <v>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0</v>
      </c>
      <c r="AJ24" s="91">
        <v>0</v>
      </c>
      <c r="AK24" s="92">
        <f t="shared" si="12"/>
        <v>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8" t="s">
        <v>79</v>
      </c>
      <c r="D25" s="118"/>
      <c r="E25" s="94">
        <f>H25+Q25+T25+W25+Z25+AC25+AF25+AI25</f>
        <v>0</v>
      </c>
      <c r="F25" s="94">
        <f t="shared" si="0"/>
        <v>0</v>
      </c>
      <c r="G25" s="119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0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8">
        <v>0</v>
      </c>
      <c r="AG25" s="91">
        <v>0</v>
      </c>
      <c r="AH25" s="99">
        <f>AF25-AG25</f>
        <v>0</v>
      </c>
      <c r="AI25" s="90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80</v>
      </c>
      <c r="B26" s="101"/>
      <c r="C26" s="101"/>
      <c r="D26" s="122"/>
      <c r="E26" s="120">
        <f t="shared" ref="E26:U26" si="13">SUM(E9:E25)</f>
        <v>3854132.6399999997</v>
      </c>
      <c r="F26" s="103">
        <f t="shared" si="13"/>
        <v>2023616.93</v>
      </c>
      <c r="G26" s="102">
        <f t="shared" si="13"/>
        <v>1830515.7099999997</v>
      </c>
      <c r="H26" s="105">
        <f t="shared" si="13"/>
        <v>3446442.57</v>
      </c>
      <c r="I26" s="106">
        <f t="shared" si="13"/>
        <v>1922751.97</v>
      </c>
      <c r="J26" s="102">
        <f t="shared" si="13"/>
        <v>1523690.5999999999</v>
      </c>
      <c r="K26" s="120">
        <f t="shared" ref="K26:P26" si="14">SUM(K9:K25)</f>
        <v>3403080</v>
      </c>
      <c r="L26" s="103">
        <f t="shared" si="14"/>
        <v>1903500.7700000003</v>
      </c>
      <c r="M26" s="104">
        <f t="shared" si="14"/>
        <v>1499579.2299999997</v>
      </c>
      <c r="N26" s="120">
        <f t="shared" si="14"/>
        <v>42033.5</v>
      </c>
      <c r="O26" s="103">
        <f t="shared" si="14"/>
        <v>17922.13</v>
      </c>
      <c r="P26" s="104">
        <f t="shared" si="14"/>
        <v>24111.37</v>
      </c>
      <c r="Q26" s="120">
        <f t="shared" si="13"/>
        <v>1329.0700000000002</v>
      </c>
      <c r="R26" s="103">
        <f t="shared" si="13"/>
        <v>1329.07</v>
      </c>
      <c r="S26" s="104">
        <f t="shared" si="13"/>
        <v>0</v>
      </c>
      <c r="T26" s="105">
        <f t="shared" si="13"/>
        <v>406361</v>
      </c>
      <c r="U26" s="106">
        <f t="shared" si="13"/>
        <v>99535.89</v>
      </c>
      <c r="V26" s="104">
        <f>SUM(V9:V24)</f>
        <v>306825.11</v>
      </c>
      <c r="W26" s="107">
        <f>SUM(W9:W25)</f>
        <v>0</v>
      </c>
      <c r="X26" s="106">
        <f>SUM(X9:X25)</f>
        <v>0</v>
      </c>
      <c r="Y26" s="104">
        <f>SUM(Y9:Y24)</f>
        <v>0</v>
      </c>
      <c r="Z26" s="105">
        <f>SUM(Z9:Z25)</f>
        <v>0</v>
      </c>
      <c r="AA26" s="106">
        <f>SUM(AA9:AA25)</f>
        <v>0</v>
      </c>
      <c r="AB26" s="104">
        <f>SUM(AB9:AB24)</f>
        <v>0</v>
      </c>
      <c r="AC26" s="105">
        <f>SUM(AC9:AC25)</f>
        <v>0</v>
      </c>
      <c r="AD26" s="106">
        <f>SUM(AD9:AD25)</f>
        <v>0</v>
      </c>
      <c r="AE26" s="104">
        <f>SUM(AE9:AE24)</f>
        <v>0</v>
      </c>
      <c r="AF26" s="105">
        <f>SUM(AF9:AF25)</f>
        <v>0</v>
      </c>
      <c r="AG26" s="106">
        <f>SUM(AG9:AG25)</f>
        <v>0</v>
      </c>
      <c r="AH26" s="104">
        <f>SUM(AH9:AH24)</f>
        <v>0</v>
      </c>
      <c r="AI26" s="105">
        <f>SUM(AI9:AI25)</f>
        <v>0</v>
      </c>
      <c r="AJ26" s="106">
        <f>SUM(AJ9:AJ25)</f>
        <v>0</v>
      </c>
      <c r="AK26" s="104">
        <f>SUM(AK9:AK24)</f>
        <v>0</v>
      </c>
      <c r="AL26" s="84"/>
      <c r="AM26" s="84"/>
      <c r="AN26" s="84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E164-87FA-4F42-B497-7980A8E8C1D8}">
  <sheetPr codeName="Лист11">
    <pageSetUpPr fitToPage="1"/>
  </sheetPr>
  <dimension ref="A1:O116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47416.86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47416.86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3961.6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2352.5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>
        <v>1617.33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1196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1196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v>324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812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60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12</v>
      </c>
      <c r="C35" s="12"/>
      <c r="D35" s="13">
        <v>2111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2210.6999999999998</v>
      </c>
      <c r="B36" s="12" t="s">
        <v>13</v>
      </c>
      <c r="C36" s="12"/>
      <c r="D36" s="13">
        <v>4200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4200</v>
      </c>
      <c r="D37" s="17"/>
      <c r="E37" s="18">
        <f>D36-C37</f>
        <v>0</v>
      </c>
    </row>
    <row r="38" spans="1:15" collapsed="1" x14ac:dyDescent="0.3">
      <c r="A38" s="11"/>
      <c r="B38" s="20" t="s">
        <v>14</v>
      </c>
      <c r="C38" s="17">
        <v>4200</v>
      </c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15</v>
      </c>
      <c r="C42" s="12"/>
      <c r="D42" s="13">
        <v>742.5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2210.9</v>
      </c>
      <c r="B43" s="12" t="s">
        <v>16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17</v>
      </c>
      <c r="C49" s="12"/>
      <c r="D49" s="13">
        <v>30861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SUM(C51:C63)</f>
        <v>30861</v>
      </c>
      <c r="D50" s="17"/>
      <c r="E50" s="18">
        <f>D49-C50</f>
        <v>0</v>
      </c>
    </row>
    <row r="51" spans="1:15" collapsed="1" x14ac:dyDescent="0.3">
      <c r="A51" s="11"/>
      <c r="B51" s="20" t="s">
        <v>18</v>
      </c>
      <c r="C51" s="17">
        <v>350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19</v>
      </c>
      <c r="C52" s="17">
        <v>530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19" t="s">
        <v>20</v>
      </c>
      <c r="C53" s="17">
        <v>12600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19" t="s">
        <v>21</v>
      </c>
      <c r="C54" s="17">
        <v>2800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22</v>
      </c>
      <c r="C55" s="17">
        <v>3890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23</v>
      </c>
      <c r="C56" s="17">
        <v>1370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24</v>
      </c>
      <c r="C57" s="17">
        <v>4405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25</v>
      </c>
      <c r="C58" s="17">
        <v>4916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outlineLevel="1" x14ac:dyDescent="0.3">
      <c r="A63" s="8"/>
      <c r="B63" s="22"/>
      <c r="D63" s="3" t="b">
        <f>D4=D5</f>
        <v>1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collapsed="1" x14ac:dyDescent="0.3">
      <c r="A64" s="8"/>
      <c r="B64" s="22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8"/>
      <c r="B65" s="8"/>
      <c r="E65" s="8"/>
      <c r="F65" s="8"/>
      <c r="G65" s="8"/>
      <c r="I65" s="8"/>
      <c r="J65" s="8"/>
      <c r="K65" s="8"/>
      <c r="M65" s="8"/>
      <c r="N65" s="8"/>
      <c r="O65" s="8"/>
    </row>
    <row r="66" spans="1:15" ht="14.25" customHeight="1" x14ac:dyDescent="0.3"/>
    <row r="67" spans="1:15" ht="39.75" customHeight="1" x14ac:dyDescent="0.3">
      <c r="A67" s="4">
        <v>2240</v>
      </c>
      <c r="B67" s="5" t="s">
        <v>26</v>
      </c>
      <c r="C67" s="5"/>
      <c r="D67" s="6">
        <f>SUM(D69:D100)</f>
        <v>9063.3499999999985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idden="1" outlineLevel="1" x14ac:dyDescent="0.3">
      <c r="A68" s="23">
        <v>2240</v>
      </c>
      <c r="B68" s="23"/>
      <c r="C68" s="10"/>
      <c r="D68" s="10">
        <f>ЗДО8!I13</f>
        <v>9063.3499999999985</v>
      </c>
      <c r="E68" s="8" t="b">
        <f>D68=D67</f>
        <v>1</v>
      </c>
    </row>
    <row r="69" spans="1:15" collapsed="1" x14ac:dyDescent="0.3">
      <c r="A69" s="14">
        <v>2240.1</v>
      </c>
      <c r="B69" s="12" t="s">
        <v>27</v>
      </c>
      <c r="C69" s="12"/>
      <c r="D69" s="13">
        <v>4105</v>
      </c>
    </row>
    <row r="70" spans="1:15" x14ac:dyDescent="0.3">
      <c r="A70" s="14">
        <v>2240.1999999999998</v>
      </c>
      <c r="B70" s="24" t="s">
        <v>28</v>
      </c>
      <c r="C70" s="25"/>
      <c r="D70" s="13">
        <v>300</v>
      </c>
    </row>
    <row r="71" spans="1:15" x14ac:dyDescent="0.3">
      <c r="A71" s="14">
        <v>2240.3000000000002</v>
      </c>
      <c r="B71" s="24" t="s">
        <v>29</v>
      </c>
      <c r="C71" s="25"/>
      <c r="D71" s="13"/>
    </row>
    <row r="72" spans="1:15" hidden="1" outlineLevel="1" x14ac:dyDescent="0.3">
      <c r="A72" s="14"/>
      <c r="B72" s="15"/>
      <c r="C72" s="16">
        <f>SUM(C73:C77)</f>
        <v>0</v>
      </c>
      <c r="D72" s="17"/>
      <c r="E72" s="18">
        <f>D71-C72</f>
        <v>0</v>
      </c>
    </row>
    <row r="73" spans="1:15" collapsed="1" x14ac:dyDescent="0.3">
      <c r="A73" s="14"/>
      <c r="B73" s="20"/>
      <c r="C73" s="17"/>
      <c r="D73" s="17"/>
    </row>
    <row r="74" spans="1:15" x14ac:dyDescent="0.3">
      <c r="A74" s="14"/>
      <c r="B74" s="20"/>
      <c r="C74" s="17"/>
      <c r="D74" s="17"/>
    </row>
    <row r="75" spans="1:15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14"/>
      <c r="C77" s="17"/>
      <c r="D77" s="17"/>
    </row>
    <row r="78" spans="1:15" x14ac:dyDescent="0.3">
      <c r="A78" s="14">
        <v>2240.4</v>
      </c>
      <c r="B78" s="24" t="s">
        <v>30</v>
      </c>
      <c r="C78" s="25"/>
      <c r="D78" s="13"/>
    </row>
    <row r="79" spans="1:15" x14ac:dyDescent="0.3">
      <c r="A79" s="14">
        <v>2240.5</v>
      </c>
      <c r="B79" s="24" t="s">
        <v>31</v>
      </c>
      <c r="C79" s="25"/>
      <c r="D79" s="13"/>
    </row>
    <row r="80" spans="1:15" hidden="1" outlineLevel="1" x14ac:dyDescent="0.3">
      <c r="A80" s="14"/>
      <c r="B80" s="15"/>
      <c r="C80" s="16">
        <f>SUM(C81:C88)</f>
        <v>0</v>
      </c>
      <c r="D80" s="17"/>
      <c r="E80" s="18">
        <f>D79-C80</f>
        <v>0</v>
      </c>
    </row>
    <row r="81" spans="1:4" ht="17.25" customHeight="1" collapsed="1" x14ac:dyDescent="0.3">
      <c r="A81" s="14"/>
      <c r="B81" s="19"/>
      <c r="C81" s="17"/>
      <c r="D81" s="17"/>
    </row>
    <row r="82" spans="1:4" ht="17.25" customHeight="1" x14ac:dyDescent="0.3">
      <c r="A82" s="14"/>
      <c r="B82" s="19"/>
      <c r="C82" s="17"/>
      <c r="D82" s="17"/>
    </row>
    <row r="83" spans="1:4" x14ac:dyDescent="0.3">
      <c r="A83" s="14"/>
      <c r="B83" s="20"/>
      <c r="C83" s="17"/>
      <c r="D83" s="17"/>
    </row>
    <row r="84" spans="1:4" x14ac:dyDescent="0.3">
      <c r="A84" s="14"/>
      <c r="B84" s="20"/>
      <c r="C84" s="17"/>
      <c r="D84" s="17"/>
    </row>
    <row r="85" spans="1:4" x14ac:dyDescent="0.3">
      <c r="A85" s="14"/>
      <c r="B85" s="19"/>
      <c r="C85" s="17"/>
      <c r="D85" s="17"/>
    </row>
    <row r="86" spans="1:4" x14ac:dyDescent="0.3">
      <c r="A86" s="14"/>
      <c r="B86" s="20"/>
      <c r="C86" s="17"/>
      <c r="D86" s="17"/>
    </row>
    <row r="87" spans="1:4" x14ac:dyDescent="0.3">
      <c r="A87" s="14"/>
      <c r="B87" s="20"/>
      <c r="C87" s="17"/>
      <c r="D87" s="17"/>
    </row>
    <row r="88" spans="1:4" x14ac:dyDescent="0.3">
      <c r="A88" s="14"/>
      <c r="B88" s="20"/>
      <c r="C88" s="17"/>
      <c r="D88" s="17"/>
    </row>
    <row r="89" spans="1:4" x14ac:dyDescent="0.3">
      <c r="A89" s="14">
        <v>2240.6</v>
      </c>
      <c r="B89" s="24" t="s">
        <v>32</v>
      </c>
      <c r="C89" s="25"/>
      <c r="D89" s="13"/>
    </row>
    <row r="90" spans="1:4" x14ac:dyDescent="0.3">
      <c r="A90" s="14">
        <v>2240.6999999999998</v>
      </c>
      <c r="B90" s="24" t="s">
        <v>33</v>
      </c>
      <c r="C90" s="25"/>
      <c r="D90" s="13">
        <v>823.03</v>
      </c>
    </row>
    <row r="91" spans="1:4" x14ac:dyDescent="0.3">
      <c r="A91" s="14">
        <v>2240.8000000000002</v>
      </c>
      <c r="B91" s="24" t="s">
        <v>34</v>
      </c>
      <c r="C91" s="25"/>
      <c r="D91" s="13"/>
    </row>
    <row r="92" spans="1:4" x14ac:dyDescent="0.3">
      <c r="A92" s="14">
        <v>2240.9</v>
      </c>
      <c r="B92" s="24" t="s">
        <v>35</v>
      </c>
      <c r="C92" s="25"/>
      <c r="D92" s="13"/>
    </row>
    <row r="93" spans="1:4" x14ac:dyDescent="0.3">
      <c r="A93" s="14">
        <v>2241.1</v>
      </c>
      <c r="B93" s="24" t="s">
        <v>36</v>
      </c>
      <c r="C93" s="25"/>
      <c r="D93" s="13"/>
    </row>
    <row r="94" spans="1:4" x14ac:dyDescent="0.3">
      <c r="A94" s="14">
        <v>2241.1999999999998</v>
      </c>
      <c r="B94" s="24" t="s">
        <v>37</v>
      </c>
      <c r="C94" s="25"/>
      <c r="D94" s="13"/>
    </row>
    <row r="95" spans="1:4" x14ac:dyDescent="0.3">
      <c r="A95" s="14">
        <v>2241.3000000000002</v>
      </c>
      <c r="B95" s="24" t="s">
        <v>38</v>
      </c>
      <c r="C95" s="25"/>
      <c r="D95" s="13">
        <v>1364.08</v>
      </c>
    </row>
    <row r="96" spans="1:4" x14ac:dyDescent="0.3">
      <c r="A96" s="14">
        <v>2241.4</v>
      </c>
      <c r="B96" s="24" t="s">
        <v>39</v>
      </c>
      <c r="C96" s="25"/>
      <c r="D96" s="13"/>
    </row>
    <row r="97" spans="1:5" x14ac:dyDescent="0.3">
      <c r="A97" s="14">
        <v>2241.5</v>
      </c>
      <c r="B97" s="24" t="s">
        <v>40</v>
      </c>
      <c r="C97" s="25"/>
      <c r="D97" s="13"/>
    </row>
    <row r="98" spans="1:5" ht="38.25" customHeight="1" x14ac:dyDescent="0.3">
      <c r="A98" s="14">
        <v>2241.6</v>
      </c>
      <c r="B98" s="26" t="s">
        <v>41</v>
      </c>
      <c r="C98" s="25"/>
      <c r="D98" s="13"/>
    </row>
    <row r="99" spans="1:5" x14ac:dyDescent="0.3">
      <c r="A99" s="14">
        <v>2241.6999999999998</v>
      </c>
      <c r="B99" s="24" t="s">
        <v>42</v>
      </c>
      <c r="C99" s="25"/>
      <c r="D99" s="13"/>
    </row>
    <row r="100" spans="1:5" x14ac:dyDescent="0.3">
      <c r="A100" s="14">
        <v>2241.9</v>
      </c>
      <c r="B100" s="24" t="s">
        <v>43</v>
      </c>
      <c r="C100" s="25"/>
      <c r="D100" s="13">
        <v>2471.2399999999998</v>
      </c>
    </row>
    <row r="101" spans="1:5" hidden="1" outlineLevel="1" x14ac:dyDescent="0.3">
      <c r="A101" s="14"/>
      <c r="B101" s="15"/>
      <c r="C101" s="16">
        <f>SUM(C102:C116)</f>
        <v>2471.2399999999998</v>
      </c>
      <c r="D101" s="27"/>
      <c r="E101" s="18">
        <f>D100-C101</f>
        <v>0</v>
      </c>
    </row>
    <row r="102" spans="1:5" collapsed="1" x14ac:dyDescent="0.3">
      <c r="A102" s="14"/>
      <c r="B102" s="28" t="s">
        <v>44</v>
      </c>
      <c r="C102" s="17">
        <f>236.36+236.37+236.37+236.37+236.36</f>
        <v>1181.83</v>
      </c>
      <c r="D102" s="17"/>
    </row>
    <row r="103" spans="1:5" x14ac:dyDescent="0.3">
      <c r="A103" s="14"/>
      <c r="B103" s="28" t="s">
        <v>45</v>
      </c>
      <c r="C103" s="17">
        <f>539.44+599.97</f>
        <v>1139.4100000000001</v>
      </c>
      <c r="D103" s="17"/>
    </row>
    <row r="104" spans="1:5" x14ac:dyDescent="0.3">
      <c r="A104" s="14"/>
      <c r="B104" s="28" t="s">
        <v>46</v>
      </c>
      <c r="C104" s="17">
        <v>150</v>
      </c>
      <c r="D104" s="17"/>
    </row>
    <row r="105" spans="1:5" x14ac:dyDescent="0.3">
      <c r="A105" s="14"/>
      <c r="B105" s="28"/>
      <c r="C105" s="17"/>
      <c r="D105" s="17"/>
    </row>
    <row r="106" spans="1:5" x14ac:dyDescent="0.3">
      <c r="A106" s="14"/>
      <c r="B106" s="28"/>
      <c r="C106" s="17"/>
      <c r="D106" s="17"/>
    </row>
    <row r="107" spans="1:5" x14ac:dyDescent="0.3">
      <c r="A107" s="14"/>
      <c r="B107" s="28"/>
      <c r="C107" s="17"/>
      <c r="D107" s="17"/>
    </row>
    <row r="108" spans="1:5" x14ac:dyDescent="0.3">
      <c r="A108" s="14"/>
      <c r="B108" s="28"/>
      <c r="C108" s="17"/>
      <c r="D108" s="17"/>
    </row>
    <row r="109" spans="1:5" x14ac:dyDescent="0.3">
      <c r="A109" s="14"/>
      <c r="B109" s="28"/>
      <c r="C109" s="17"/>
      <c r="D109" s="17"/>
    </row>
    <row r="110" spans="1:5" x14ac:dyDescent="0.3">
      <c r="A110" s="14"/>
      <c r="B110" s="20"/>
      <c r="C110" s="17"/>
      <c r="D110" s="17"/>
    </row>
    <row r="111" spans="1:5" x14ac:dyDescent="0.3">
      <c r="A111" s="14"/>
      <c r="B111" s="19"/>
      <c r="C111" s="17"/>
      <c r="D111" s="17"/>
    </row>
    <row r="112" spans="1:5" x14ac:dyDescent="0.3">
      <c r="A112" s="14"/>
      <c r="B112" s="19"/>
      <c r="C112" s="17"/>
      <c r="D112" s="17"/>
    </row>
    <row r="113" spans="1:4" x14ac:dyDescent="0.3">
      <c r="A113" s="14"/>
      <c r="B113" s="19"/>
      <c r="C113" s="17"/>
      <c r="D113" s="17"/>
    </row>
    <row r="114" spans="1:4" x14ac:dyDescent="0.3">
      <c r="A114" s="14"/>
      <c r="B114" s="19"/>
      <c r="C114" s="17"/>
      <c r="D114" s="17"/>
    </row>
    <row r="115" spans="1:4" hidden="1" outlineLevel="1" x14ac:dyDescent="0.3">
      <c r="B115" s="29"/>
      <c r="D115" s="3" t="b">
        <f>D67=D68</f>
        <v>1</v>
      </c>
    </row>
    <row r="116" spans="1:4" collapsed="1" x14ac:dyDescent="0.3">
      <c r="B116" s="29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9:C49"/>
    <mergeCell ref="B67:C67"/>
    <mergeCell ref="B69:C69"/>
    <mergeCell ref="B70:C70"/>
    <mergeCell ref="B71:C71"/>
    <mergeCell ref="B78:C78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2021-07-25T05:26:17Z</dcterms:created>
  <dcterms:modified xsi:type="dcterms:W3CDTF">2021-07-25T05:26:18Z</dcterms:modified>
</cp:coreProperties>
</file>