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B88819C8-18D0-4328-9DBD-3B9926CFCAF4}" xr6:coauthVersionLast="36" xr6:coauthVersionMax="36" xr10:uidLastSave="{00000000-0000-0000-0000-000000000000}"/>
  <bookViews>
    <workbookView xWindow="0" yWindow="0" windowWidth="28800" windowHeight="11925" xr2:uid="{83C50FFB-AD33-42FE-8E8D-9AD8DBE4BFC3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J21" i="3" s="1"/>
  <c r="F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K19" i="3"/>
  <c r="H19" i="3" s="1"/>
  <c r="E19" i="3" s="1"/>
  <c r="I19" i="3"/>
  <c r="F19" i="3" s="1"/>
  <c r="AH18" i="3"/>
  <c r="AE18" i="3"/>
  <c r="AB18" i="3"/>
  <c r="Y18" i="3"/>
  <c r="V18" i="3"/>
  <c r="S18" i="3"/>
  <c r="P18" i="3"/>
  <c r="K18" i="3"/>
  <c r="I18" i="3"/>
  <c r="F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G17" i="3" s="1"/>
  <c r="AH16" i="3"/>
  <c r="AE16" i="3"/>
  <c r="AB16" i="3"/>
  <c r="Y16" i="3"/>
  <c r="V16" i="3"/>
  <c r="S16" i="3"/>
  <c r="P16" i="3"/>
  <c r="M16" i="3"/>
  <c r="J16" i="3"/>
  <c r="I16" i="3"/>
  <c r="F16" i="3" s="1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K10" i="3"/>
  <c r="M10" i="3" s="1"/>
  <c r="I10" i="3"/>
  <c r="F10" i="3" s="1"/>
  <c r="AH9" i="3"/>
  <c r="AE9" i="3"/>
  <c r="AB9" i="3"/>
  <c r="Y9" i="3"/>
  <c r="V9" i="3"/>
  <c r="S9" i="3"/>
  <c r="P9" i="3"/>
  <c r="K9" i="3"/>
  <c r="H9" i="3" s="1"/>
  <c r="I9" i="3"/>
  <c r="F9" i="3"/>
  <c r="C114" i="2"/>
  <c r="C113" i="2"/>
  <c r="C112" i="2"/>
  <c r="E112" i="2" s="1"/>
  <c r="C91" i="2"/>
  <c r="E91" i="2" s="1"/>
  <c r="C83" i="2"/>
  <c r="E83" i="2" s="1"/>
  <c r="D78" i="2"/>
  <c r="D126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74" i="2" s="1"/>
  <c r="E79" i="2" l="1"/>
  <c r="E5" i="2"/>
  <c r="J11" i="3"/>
  <c r="M19" i="3"/>
  <c r="M9" i="3"/>
  <c r="Y27" i="3"/>
  <c r="G16" i="3"/>
  <c r="J25" i="3"/>
  <c r="G11" i="3"/>
  <c r="J19" i="3"/>
  <c r="E21" i="3"/>
  <c r="G21" i="3" s="1"/>
  <c r="AH27" i="3"/>
  <c r="G25" i="3"/>
  <c r="H13" i="3"/>
  <c r="E23" i="3"/>
  <c r="G23" i="3" s="1"/>
  <c r="J9" i="3"/>
  <c r="E9" i="3"/>
  <c r="M18" i="3"/>
  <c r="H18" i="3"/>
  <c r="J22" i="3"/>
  <c r="E22" i="3"/>
  <c r="G22" i="3" s="1"/>
  <c r="I27" i="3"/>
  <c r="G19" i="3"/>
  <c r="J20" i="3"/>
  <c r="E20" i="3"/>
  <c r="G20" i="3" s="1"/>
  <c r="V27" i="3"/>
  <c r="J12" i="3"/>
  <c r="E12" i="3"/>
  <c r="G12" i="3" s="1"/>
  <c r="J26" i="3"/>
  <c r="E26" i="3"/>
  <c r="G26" i="3" s="1"/>
  <c r="F27" i="3"/>
  <c r="M14" i="3"/>
  <c r="M27" i="3" s="1"/>
  <c r="H14" i="3"/>
  <c r="G15" i="3"/>
  <c r="J24" i="3"/>
  <c r="E24" i="3"/>
  <c r="G24" i="3" s="1"/>
  <c r="P27" i="3"/>
  <c r="AB27" i="3"/>
  <c r="J17" i="3"/>
  <c r="S27" i="3"/>
  <c r="AE27" i="3"/>
  <c r="K27" i="3"/>
  <c r="H10" i="3"/>
  <c r="J15" i="3"/>
  <c r="H27" i="3" l="1"/>
  <c r="E13" i="3"/>
  <c r="G13" i="3" s="1"/>
  <c r="J13" i="3"/>
  <c r="G9" i="3"/>
  <c r="J14" i="3"/>
  <c r="E14" i="3"/>
  <c r="G14" i="3" s="1"/>
  <c r="J18" i="3"/>
  <c r="E18" i="3"/>
  <c r="G18" i="3" s="1"/>
  <c r="J10" i="3"/>
  <c r="E10" i="3"/>
  <c r="G10" i="3" s="1"/>
  <c r="J27" i="3" l="1"/>
  <c r="E27" i="3"/>
  <c r="G27" i="3"/>
</calcChain>
</file>

<file path=xl/sharedStrings.xml><?xml version="1.0" encoding="utf-8"?>
<sst xmlns="http://schemas.openxmlformats.org/spreadsheetml/2006/main" count="108" uniqueCount="77">
  <si>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</si>
  <si>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</si>
  <si>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</si>
  <si>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</si>
  <si>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</si>
  <si>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</si>
  <si>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</si>
  <si>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</si>
  <si>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</si>
  <si>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</si>
  <si>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господарчі товари / 09.2022</t>
  </si>
  <si>
    <t>фарба / 09.2022</t>
  </si>
  <si>
    <t>будівельні матеріали / 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</si>
  <si>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</si>
  <si>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</si>
  <si>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</si>
  <si>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</si>
  <si>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</si>
  <si>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</si>
  <si>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</si>
  <si>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</si>
  <si>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</si>
  <si>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</si>
  <si>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</si>
  <si>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</si>
  <si>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</si>
  <si>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</si>
  <si>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</si>
  <si>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</si>
  <si>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</si>
  <si>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</si>
  <si>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</si>
  <si>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</si>
  <si>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</si>
  <si>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</si>
  <si>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</si>
  <si>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</si>
  <si>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02,03,05. 2022</t>
  </si>
  <si>
    <t>моніторинг та захист від шкідників / 02,03,04,05,06,07,08,09. 2022</t>
  </si>
  <si>
    <t>тех. обслуг. газорозп. системи / 04.2022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</si>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</sst>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7A1DE281-92C1-4EA6-B1E5-20BAEF971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C906-A3DC-4DC3-B70D-3CB2DE688691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5" customWidth="1"/>
    <col min="5" max="5" width="25" style="85" customWidth="1"/>
    <col min="6" max="10" width="25" style="121" customWidth="1"/>
    <col min="11" max="11" width="25" style="85" customWidth="1"/>
    <col min="12" max="13" width="25" style="121" customWidth="1"/>
    <col min="14" max="14" width="21.140625" style="85" hidden="1" customWidth="1"/>
    <col min="15" max="16" width="21.140625" style="121" hidden="1" customWidth="1"/>
    <col min="17" max="17" width="21.140625" style="85" hidden="1" customWidth="1"/>
    <col min="18" max="19" width="21.140625" style="121" hidden="1" customWidth="1"/>
    <col min="20" max="20" width="18.85546875" style="85" customWidth="1"/>
    <col min="21" max="22" width="18.85546875" style="121" customWidth="1"/>
    <col min="23" max="24" width="19.140625" style="121" hidden="1" customWidth="1"/>
    <col min="25" max="25" width="19.28515625" style="121" hidden="1" customWidth="1"/>
    <col min="26" max="26" width="18.85546875" style="85" hidden="1" customWidth="1"/>
    <col min="27" max="28" width="18.85546875" style="121" hidden="1" customWidth="1"/>
    <col min="29" max="29" width="18.85546875" style="85" hidden="1" customWidth="1"/>
    <col min="30" max="31" width="18.85546875" style="121" hidden="1" customWidth="1"/>
    <col min="32" max="32" width="18.85546875" style="85" hidden="1" customWidth="1"/>
    <col min="33" max="34" width="18.85546875" style="121" hidden="1" customWidth="1"/>
    <col min="35" max="37" width="18.140625" style="121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43</v>
      </c>
      <c r="B6" s="42" t="s">
        <v>44</v>
      </c>
      <c r="C6" s="43" t="s">
        <v>45</v>
      </c>
      <c r="D6" s="44"/>
      <c r="E6" s="45" t="s">
        <v>46</v>
      </c>
      <c r="F6" s="46"/>
      <c r="G6" s="47"/>
      <c r="H6" s="48" t="s">
        <v>47</v>
      </c>
      <c r="I6" s="49"/>
      <c r="J6" s="50"/>
      <c r="K6" s="51" t="s">
        <v>48</v>
      </c>
      <c r="L6" s="52"/>
      <c r="M6" s="53"/>
      <c r="N6" s="51" t="s">
        <v>49</v>
      </c>
      <c r="O6" s="52"/>
      <c r="P6" s="53"/>
      <c r="Q6" s="51" t="s">
        <v>50</v>
      </c>
      <c r="R6" s="52"/>
      <c r="S6" s="53"/>
      <c r="T6" s="54" t="s">
        <v>51</v>
      </c>
      <c r="U6" s="55"/>
      <c r="V6" s="50"/>
      <c r="W6" s="55" t="s">
        <v>52</v>
      </c>
      <c r="X6" s="55"/>
      <c r="Y6" s="56"/>
      <c r="Z6" s="54" t="s">
        <v>53</v>
      </c>
      <c r="AA6" s="55"/>
      <c r="AB6" s="50"/>
      <c r="AC6" s="57" t="s">
        <v>54</v>
      </c>
      <c r="AD6" s="58"/>
      <c r="AE6" s="59"/>
      <c r="AF6" s="54" t="s">
        <v>55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56</v>
      </c>
      <c r="F7" s="65" t="s">
        <v>57</v>
      </c>
      <c r="G7" s="66" t="s">
        <v>58</v>
      </c>
      <c r="H7" s="64" t="s">
        <v>56</v>
      </c>
      <c r="I7" s="65" t="s">
        <v>57</v>
      </c>
      <c r="J7" s="66" t="s">
        <v>58</v>
      </c>
      <c r="K7" s="64" t="s">
        <v>56</v>
      </c>
      <c r="L7" s="65" t="s">
        <v>57</v>
      </c>
      <c r="M7" s="66" t="s">
        <v>58</v>
      </c>
      <c r="N7" s="64" t="s">
        <v>56</v>
      </c>
      <c r="O7" s="65" t="s">
        <v>57</v>
      </c>
      <c r="P7" s="66" t="s">
        <v>58</v>
      </c>
      <c r="Q7" s="64" t="s">
        <v>56</v>
      </c>
      <c r="R7" s="65" t="s">
        <v>57</v>
      </c>
      <c r="S7" s="66" t="s">
        <v>58</v>
      </c>
      <c r="T7" s="64" t="s">
        <v>56</v>
      </c>
      <c r="U7" s="65" t="s">
        <v>57</v>
      </c>
      <c r="V7" s="66" t="s">
        <v>58</v>
      </c>
      <c r="W7" s="64" t="s">
        <v>56</v>
      </c>
      <c r="X7" s="65" t="s">
        <v>57</v>
      </c>
      <c r="Y7" s="66" t="s">
        <v>58</v>
      </c>
      <c r="Z7" s="64" t="s">
        <v>56</v>
      </c>
      <c r="AA7" s="65" t="s">
        <v>57</v>
      </c>
      <c r="AB7" s="66" t="s">
        <v>58</v>
      </c>
      <c r="AC7" s="64" t="s">
        <v>56</v>
      </c>
      <c r="AD7" s="65" t="s">
        <v>57</v>
      </c>
      <c r="AE7" s="66" t="s">
        <v>58</v>
      </c>
      <c r="AF7" s="64" t="s">
        <v>56</v>
      </c>
      <c r="AG7" s="65" t="s">
        <v>57</v>
      </c>
      <c r="AH7" s="66" t="s">
        <v>58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76</v>
      </c>
      <c r="B9" s="109">
        <v>2111</v>
      </c>
      <c r="C9" s="110" t="s">
        <v>59</v>
      </c>
      <c r="D9" s="111"/>
      <c r="E9" s="79">
        <f>H9+T9+W9+Z9+AC9++AF9</f>
        <v>926360</v>
      </c>
      <c r="F9" s="80">
        <f>I9+U9+X9+AA9+AD9++AG9</f>
        <v>489690.68999999989</v>
      </c>
      <c r="G9" s="112">
        <f>E9-F9</f>
        <v>436669.31000000011</v>
      </c>
      <c r="H9" s="79">
        <f>K9+N9+Q9</f>
        <v>926360</v>
      </c>
      <c r="I9" s="80">
        <f>L9+O9+R9</f>
        <v>489690.68999999989</v>
      </c>
      <c r="J9" s="81">
        <f>H9-I9</f>
        <v>436669.31000000011</v>
      </c>
      <c r="K9" s="82">
        <f>971200-44840</f>
        <v>926360</v>
      </c>
      <c r="L9" s="83">
        <v>489690.68999999989</v>
      </c>
      <c r="M9" s="84">
        <f>K9-L9</f>
        <v>436669.31000000011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6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94" t="s">
        <v>60</v>
      </c>
      <c r="D10" s="95"/>
      <c r="E10" s="87">
        <f t="shared" ref="E10:F26" si="1">H10+T10+W10+Z10+AC10++AF10</f>
        <v>202400</v>
      </c>
      <c r="F10" s="88">
        <f t="shared" si="1"/>
        <v>111633.94999999998</v>
      </c>
      <c r="G10" s="113">
        <f>E10-F10</f>
        <v>90766.050000000017</v>
      </c>
      <c r="H10" s="87">
        <f>K10+N10+Q10</f>
        <v>202400</v>
      </c>
      <c r="I10" s="88">
        <f>L10+O10+R10</f>
        <v>111633.94999999998</v>
      </c>
      <c r="J10" s="90">
        <f>H10-I10</f>
        <v>90766.050000000017</v>
      </c>
      <c r="K10" s="91">
        <f>212200-9800</f>
        <v>202400</v>
      </c>
      <c r="L10" s="92">
        <v>111633.94999999998</v>
      </c>
      <c r="M10" s="93">
        <f>K10-L10</f>
        <v>90766.050000000017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94" t="s">
        <v>2</v>
      </c>
      <c r="D11" s="95"/>
      <c r="E11" s="87">
        <f t="shared" si="1"/>
        <v>15000</v>
      </c>
      <c r="F11" s="88">
        <f t="shared" si="1"/>
        <v>12063.6</v>
      </c>
      <c r="G11" s="113">
        <f t="shared" ref="G11:G25" si="2">E11-F11</f>
        <v>2936.3999999999996</v>
      </c>
      <c r="H11" s="87">
        <f t="shared" ref="H11:I26" si="3">K11+N11+Q11</f>
        <v>15000</v>
      </c>
      <c r="I11" s="88">
        <f t="shared" si="3"/>
        <v>12063.6</v>
      </c>
      <c r="J11" s="90">
        <f t="shared" ref="J11:J25" si="4">H11-I11</f>
        <v>2936.3999999999996</v>
      </c>
      <c r="K11" s="91">
        <v>15000</v>
      </c>
      <c r="L11" s="92">
        <v>12063.6</v>
      </c>
      <c r="M11" s="93">
        <f t="shared" ref="M11:M25" si="5">K11-L11</f>
        <v>2936.3999999999996</v>
      </c>
      <c r="N11" s="91">
        <v>0</v>
      </c>
      <c r="O11" s="92">
        <v>0</v>
      </c>
      <c r="P11" s="93">
        <f t="shared" ref="P11:P25" si="6">N11-O11</f>
        <v>0</v>
      </c>
      <c r="Q11" s="91">
        <v>0</v>
      </c>
      <c r="R11" s="92">
        <v>0</v>
      </c>
      <c r="S11" s="93">
        <f t="shared" ref="S11:S25" si="7">Q11-R11</f>
        <v>0</v>
      </c>
      <c r="T11" s="91">
        <v>0</v>
      </c>
      <c r="U11" s="92">
        <v>0</v>
      </c>
      <c r="V11" s="93">
        <f t="shared" ref="V11:V25" si="8">T11-U11</f>
        <v>0</v>
      </c>
      <c r="W11" s="91">
        <v>0</v>
      </c>
      <c r="X11" s="92">
        <v>0</v>
      </c>
      <c r="Y11" s="93">
        <f t="shared" ref="Y11:Y25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5" si="10">AC11-AD11</f>
        <v>0</v>
      </c>
      <c r="AF11" s="91">
        <v>0</v>
      </c>
      <c r="AG11" s="92">
        <v>0</v>
      </c>
      <c r="AH11" s="93">
        <f t="shared" ref="AH11:AH25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2220</v>
      </c>
      <c r="C12" s="94" t="s">
        <v>61</v>
      </c>
      <c r="D12" s="95"/>
      <c r="E12" s="87">
        <f t="shared" si="1"/>
        <v>1100</v>
      </c>
      <c r="F12" s="88">
        <f t="shared" si="1"/>
        <v>0</v>
      </c>
      <c r="G12" s="89">
        <f t="shared" si="2"/>
        <v>1100</v>
      </c>
      <c r="H12" s="87">
        <f>K12+N12+Q12</f>
        <v>1100</v>
      </c>
      <c r="I12" s="88">
        <f t="shared" si="3"/>
        <v>0</v>
      </c>
      <c r="J12" s="90">
        <f t="shared" si="4"/>
        <v>1100</v>
      </c>
      <c r="K12" s="91">
        <v>1100</v>
      </c>
      <c r="L12" s="92">
        <v>0</v>
      </c>
      <c r="M12" s="93">
        <f t="shared" si="5"/>
        <v>1100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0</v>
      </c>
      <c r="U12" s="92">
        <v>0</v>
      </c>
      <c r="V12" s="93">
        <f t="shared" si="8"/>
        <v>0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2230</v>
      </c>
      <c r="C13" s="94" t="s">
        <v>62</v>
      </c>
      <c r="D13" s="95"/>
      <c r="E13" s="87">
        <f t="shared" si="1"/>
        <v>100935</v>
      </c>
      <c r="F13" s="88">
        <f t="shared" si="1"/>
        <v>9133.4699999999993</v>
      </c>
      <c r="G13" s="113">
        <f t="shared" si="2"/>
        <v>91801.53</v>
      </c>
      <c r="H13" s="87">
        <f t="shared" si="3"/>
        <v>37735</v>
      </c>
      <c r="I13" s="88">
        <f t="shared" si="3"/>
        <v>7644.5499999999993</v>
      </c>
      <c r="J13" s="90">
        <f t="shared" si="4"/>
        <v>30090.45</v>
      </c>
      <c r="K13" s="91">
        <f>58000-11050-9215</f>
        <v>37735</v>
      </c>
      <c r="L13" s="92">
        <v>7644.5499999999993</v>
      </c>
      <c r="M13" s="93">
        <f t="shared" si="5"/>
        <v>30090.45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63200</v>
      </c>
      <c r="U13" s="92">
        <v>1488.92</v>
      </c>
      <c r="V13" s="93">
        <f t="shared" si="8"/>
        <v>61711.08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2240</v>
      </c>
      <c r="C14" s="94" t="s">
        <v>19</v>
      </c>
      <c r="D14" s="95"/>
      <c r="E14" s="87">
        <f t="shared" si="1"/>
        <v>15750</v>
      </c>
      <c r="F14" s="88">
        <f t="shared" si="1"/>
        <v>2871.85</v>
      </c>
      <c r="G14" s="113">
        <f t="shared" si="2"/>
        <v>12878.15</v>
      </c>
      <c r="H14" s="87">
        <f t="shared" si="3"/>
        <v>15750</v>
      </c>
      <c r="I14" s="88">
        <f t="shared" si="3"/>
        <v>2871.85</v>
      </c>
      <c r="J14" s="90">
        <f t="shared" si="4"/>
        <v>12878.15</v>
      </c>
      <c r="K14" s="91">
        <f>15750</f>
        <v>15750</v>
      </c>
      <c r="L14" s="92">
        <v>2871.85</v>
      </c>
      <c r="M14" s="93">
        <f t="shared" si="5"/>
        <v>12878.15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2250</v>
      </c>
      <c r="C15" s="94" t="s">
        <v>63</v>
      </c>
      <c r="D15" s="95"/>
      <c r="E15" s="87">
        <f t="shared" si="1"/>
        <v>650</v>
      </c>
      <c r="F15" s="88">
        <f t="shared" si="1"/>
        <v>0</v>
      </c>
      <c r="G15" s="113">
        <f t="shared" si="2"/>
        <v>650</v>
      </c>
      <c r="H15" s="87">
        <f t="shared" si="3"/>
        <v>650</v>
      </c>
      <c r="I15" s="88">
        <f t="shared" si="3"/>
        <v>0</v>
      </c>
      <c r="J15" s="90">
        <f t="shared" si="4"/>
        <v>650</v>
      </c>
      <c r="K15" s="91">
        <v>650</v>
      </c>
      <c r="L15" s="92">
        <v>0</v>
      </c>
      <c r="M15" s="93">
        <f t="shared" si="5"/>
        <v>650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2271</v>
      </c>
      <c r="C16" s="94" t="s">
        <v>64</v>
      </c>
      <c r="D16" s="95"/>
      <c r="E16" s="87">
        <f t="shared" si="1"/>
        <v>0</v>
      </c>
      <c r="F16" s="88">
        <f t="shared" si="1"/>
        <v>0</v>
      </c>
      <c r="G16" s="113">
        <f t="shared" si="2"/>
        <v>0</v>
      </c>
      <c r="H16" s="87">
        <f t="shared" si="3"/>
        <v>0</v>
      </c>
      <c r="I16" s="88">
        <f t="shared" si="3"/>
        <v>0</v>
      </c>
      <c r="J16" s="90">
        <f t="shared" si="4"/>
        <v>0</v>
      </c>
      <c r="K16" s="91">
        <v>0</v>
      </c>
      <c r="L16" s="92">
        <v>0</v>
      </c>
      <c r="M16" s="93">
        <f t="shared" si="5"/>
        <v>0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2272</v>
      </c>
      <c r="C17" s="94" t="s">
        <v>65</v>
      </c>
      <c r="D17" s="95"/>
      <c r="E17" s="87">
        <f t="shared" si="1"/>
        <v>0</v>
      </c>
      <c r="F17" s="88">
        <f t="shared" si="1"/>
        <v>0</v>
      </c>
      <c r="G17" s="113">
        <f t="shared" si="2"/>
        <v>0</v>
      </c>
      <c r="H17" s="87">
        <f t="shared" si="3"/>
        <v>0</v>
      </c>
      <c r="I17" s="88">
        <f t="shared" si="3"/>
        <v>0</v>
      </c>
      <c r="J17" s="90">
        <f t="shared" si="4"/>
        <v>0</v>
      </c>
      <c r="K17" s="91">
        <v>0</v>
      </c>
      <c r="L17" s="92">
        <v>0</v>
      </c>
      <c r="M17" s="93">
        <f t="shared" si="5"/>
        <v>0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2273</v>
      </c>
      <c r="C18" s="94" t="s">
        <v>66</v>
      </c>
      <c r="D18" s="95"/>
      <c r="E18" s="87">
        <f t="shared" si="1"/>
        <v>35800</v>
      </c>
      <c r="F18" s="88">
        <f t="shared" si="1"/>
        <v>21186.299999999996</v>
      </c>
      <c r="G18" s="113">
        <f t="shared" si="2"/>
        <v>14613.700000000004</v>
      </c>
      <c r="H18" s="87">
        <f t="shared" si="3"/>
        <v>35800</v>
      </c>
      <c r="I18" s="88">
        <f t="shared" si="3"/>
        <v>21186.299999999996</v>
      </c>
      <c r="J18" s="90">
        <f t="shared" si="4"/>
        <v>14613.700000000004</v>
      </c>
      <c r="K18" s="91">
        <f>56600-20800</f>
        <v>35800</v>
      </c>
      <c r="L18" s="92">
        <v>21186.299999999996</v>
      </c>
      <c r="M18" s="93">
        <f t="shared" si="5"/>
        <v>14613.700000000004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2274</v>
      </c>
      <c r="C19" s="94" t="s">
        <v>67</v>
      </c>
      <c r="D19" s="95"/>
      <c r="E19" s="87">
        <f t="shared" si="1"/>
        <v>498310</v>
      </c>
      <c r="F19" s="88">
        <f t="shared" si="1"/>
        <v>53444.19</v>
      </c>
      <c r="G19" s="113">
        <f t="shared" si="2"/>
        <v>444865.81</v>
      </c>
      <c r="H19" s="87">
        <f t="shared" si="3"/>
        <v>122000</v>
      </c>
      <c r="I19" s="88">
        <f t="shared" si="3"/>
        <v>53444.19</v>
      </c>
      <c r="J19" s="90">
        <f t="shared" si="4"/>
        <v>68555.81</v>
      </c>
      <c r="K19" s="91">
        <f>152000-30000</f>
        <v>122000</v>
      </c>
      <c r="L19" s="92">
        <v>53444.19</v>
      </c>
      <c r="M19" s="93">
        <f t="shared" si="5"/>
        <v>68555.81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376310</v>
      </c>
      <c r="U19" s="92">
        <v>0</v>
      </c>
      <c r="V19" s="93">
        <f t="shared" si="8"/>
        <v>376310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2275</v>
      </c>
      <c r="C20" s="94" t="s">
        <v>68</v>
      </c>
      <c r="D20" s="95"/>
      <c r="E20" s="87">
        <f t="shared" si="1"/>
        <v>1200</v>
      </c>
      <c r="F20" s="88">
        <f t="shared" si="1"/>
        <v>1021.45</v>
      </c>
      <c r="G20" s="113">
        <f t="shared" si="2"/>
        <v>178.54999999999995</v>
      </c>
      <c r="H20" s="87">
        <f t="shared" si="3"/>
        <v>1200</v>
      </c>
      <c r="I20" s="88">
        <f t="shared" si="3"/>
        <v>1021.45</v>
      </c>
      <c r="J20" s="90">
        <f t="shared" si="4"/>
        <v>178.54999999999995</v>
      </c>
      <c r="K20" s="91">
        <v>1200</v>
      </c>
      <c r="L20" s="92">
        <v>1021.45</v>
      </c>
      <c r="M20" s="93">
        <f t="shared" si="5"/>
        <v>178.54999999999995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2282</v>
      </c>
      <c r="C21" s="114" t="s">
        <v>69</v>
      </c>
      <c r="D21" s="114"/>
      <c r="E21" s="87">
        <f t="shared" si="1"/>
        <v>2475</v>
      </c>
      <c r="F21" s="88">
        <f t="shared" si="1"/>
        <v>2474.4</v>
      </c>
      <c r="G21" s="113">
        <f t="shared" si="2"/>
        <v>0.59999999999990905</v>
      </c>
      <c r="H21" s="87">
        <f t="shared" si="3"/>
        <v>2475</v>
      </c>
      <c r="I21" s="88">
        <f t="shared" si="3"/>
        <v>2474.4</v>
      </c>
      <c r="J21" s="90">
        <f t="shared" si="4"/>
        <v>0.59999999999990905</v>
      </c>
      <c r="K21" s="91">
        <v>2475</v>
      </c>
      <c r="L21" s="92">
        <v>2474.4</v>
      </c>
      <c r="M21" s="93">
        <f t="shared" si="5"/>
        <v>0.59999999999990905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2730</v>
      </c>
      <c r="C22" s="94" t="s">
        <v>70</v>
      </c>
      <c r="D22" s="95"/>
      <c r="E22" s="87">
        <f t="shared" si="1"/>
        <v>0</v>
      </c>
      <c r="F22" s="88">
        <f t="shared" si="1"/>
        <v>0</v>
      </c>
      <c r="G22" s="113">
        <f t="shared" si="2"/>
        <v>0</v>
      </c>
      <c r="H22" s="87">
        <f t="shared" si="3"/>
        <v>0</v>
      </c>
      <c r="I22" s="88">
        <f t="shared" si="3"/>
        <v>0</v>
      </c>
      <c r="J22" s="90">
        <f t="shared" si="4"/>
        <v>0</v>
      </c>
      <c r="K22" s="91">
        <v>0</v>
      </c>
      <c r="L22" s="92">
        <v>0</v>
      </c>
      <c r="M22" s="93">
        <f t="shared" si="5"/>
        <v>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2800</v>
      </c>
      <c r="C23" s="94" t="s">
        <v>71</v>
      </c>
      <c r="D23" s="95"/>
      <c r="E23" s="87">
        <f t="shared" si="1"/>
        <v>0</v>
      </c>
      <c r="F23" s="88">
        <f t="shared" si="1"/>
        <v>0</v>
      </c>
      <c r="G23" s="113">
        <f t="shared" si="2"/>
        <v>0</v>
      </c>
      <c r="H23" s="87">
        <f t="shared" si="3"/>
        <v>0</v>
      </c>
      <c r="I23" s="88">
        <f t="shared" si="3"/>
        <v>0</v>
      </c>
      <c r="J23" s="90">
        <f t="shared" si="4"/>
        <v>0</v>
      </c>
      <c r="K23" s="91"/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>
        <v>0</v>
      </c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0</v>
      </c>
      <c r="AA23" s="92">
        <v>0</v>
      </c>
      <c r="AB23" s="93">
        <f t="shared" si="0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86">
        <v>3110</v>
      </c>
      <c r="C24" s="94" t="s">
        <v>72</v>
      </c>
      <c r="D24" s="95"/>
      <c r="E24" s="87">
        <f t="shared" si="1"/>
        <v>0</v>
      </c>
      <c r="F24" s="88">
        <f t="shared" si="1"/>
        <v>0</v>
      </c>
      <c r="G24" s="113">
        <f t="shared" si="2"/>
        <v>0</v>
      </c>
      <c r="H24" s="87">
        <f t="shared" si="3"/>
        <v>0</v>
      </c>
      <c r="I24" s="88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/>
      <c r="AG24" s="92"/>
      <c r="AH24" s="93">
        <f t="shared" si="11"/>
        <v>0</v>
      </c>
      <c r="AI24" s="85"/>
      <c r="AJ24" s="85"/>
      <c r="AK24" s="85"/>
    </row>
    <row r="25" spans="1:37" ht="18.75" customHeight="1" x14ac:dyDescent="0.2">
      <c r="A25" s="78"/>
      <c r="B25" s="96">
        <v>3132</v>
      </c>
      <c r="C25" s="115" t="s">
        <v>73</v>
      </c>
      <c r="D25" s="116"/>
      <c r="E25" s="87">
        <f t="shared" si="1"/>
        <v>0</v>
      </c>
      <c r="F25" s="88">
        <f t="shared" si="1"/>
        <v>0</v>
      </c>
      <c r="G25" s="113">
        <f t="shared" si="2"/>
        <v>0</v>
      </c>
      <c r="H25" s="87">
        <f t="shared" si="3"/>
        <v>0</v>
      </c>
      <c r="I25" s="88">
        <f t="shared" si="3"/>
        <v>0</v>
      </c>
      <c r="J25" s="90">
        <f t="shared" si="4"/>
        <v>0</v>
      </c>
      <c r="K25" s="91">
        <v>0</v>
      </c>
      <c r="L25" s="92">
        <v>0</v>
      </c>
      <c r="M25" s="93">
        <f t="shared" si="5"/>
        <v>0</v>
      </c>
      <c r="N25" s="91">
        <v>0</v>
      </c>
      <c r="O25" s="92">
        <v>0</v>
      </c>
      <c r="P25" s="93">
        <f t="shared" si="6"/>
        <v>0</v>
      </c>
      <c r="Q25" s="91">
        <v>0</v>
      </c>
      <c r="R25" s="92">
        <v>0</v>
      </c>
      <c r="S25" s="93">
        <f t="shared" si="7"/>
        <v>0</v>
      </c>
      <c r="T25" s="91">
        <v>0</v>
      </c>
      <c r="U25" s="92">
        <v>0</v>
      </c>
      <c r="V25" s="93">
        <f t="shared" si="8"/>
        <v>0</v>
      </c>
      <c r="W25" s="91">
        <v>0</v>
      </c>
      <c r="X25" s="92">
        <v>0</v>
      </c>
      <c r="Y25" s="93">
        <f t="shared" si="9"/>
        <v>0</v>
      </c>
      <c r="Z25" s="91">
        <v>0</v>
      </c>
      <c r="AA25" s="92">
        <v>0</v>
      </c>
      <c r="AB25" s="93">
        <f t="shared" si="0"/>
        <v>0</v>
      </c>
      <c r="AC25" s="91">
        <v>0</v>
      </c>
      <c r="AD25" s="92">
        <v>0</v>
      </c>
      <c r="AE25" s="93">
        <f t="shared" si="10"/>
        <v>0</v>
      </c>
      <c r="AF25" s="91">
        <v>0</v>
      </c>
      <c r="AG25" s="92">
        <v>0</v>
      </c>
      <c r="AH25" s="93">
        <f t="shared" si="11"/>
        <v>0</v>
      </c>
      <c r="AI25" s="85"/>
      <c r="AJ25" s="85"/>
      <c r="AK25" s="85"/>
    </row>
    <row r="26" spans="1:37" ht="18.75" customHeight="1" thickBot="1" x14ac:dyDescent="0.25">
      <c r="A26" s="78"/>
      <c r="B26" s="96">
        <v>3142</v>
      </c>
      <c r="C26" s="117" t="s">
        <v>74</v>
      </c>
      <c r="D26" s="117"/>
      <c r="E26" s="97">
        <f t="shared" si="1"/>
        <v>0</v>
      </c>
      <c r="F26" s="98">
        <f t="shared" si="1"/>
        <v>0</v>
      </c>
      <c r="G26" s="118">
        <f>E26-F26</f>
        <v>0</v>
      </c>
      <c r="H26" s="97">
        <f t="shared" si="3"/>
        <v>0</v>
      </c>
      <c r="I26" s="98">
        <f t="shared" si="3"/>
        <v>0</v>
      </c>
      <c r="J26" s="99">
        <f>H26-I26</f>
        <v>0</v>
      </c>
      <c r="K26" s="100">
        <v>0</v>
      </c>
      <c r="L26" s="92">
        <v>0</v>
      </c>
      <c r="M26" s="101">
        <f>K26-L26</f>
        <v>0</v>
      </c>
      <c r="N26" s="100">
        <v>0</v>
      </c>
      <c r="O26" s="92">
        <v>0</v>
      </c>
      <c r="P26" s="101">
        <f>N26-O26</f>
        <v>0</v>
      </c>
      <c r="Q26" s="100">
        <v>0</v>
      </c>
      <c r="R26" s="92">
        <v>0</v>
      </c>
      <c r="S26" s="101">
        <f>Q26-R26</f>
        <v>0</v>
      </c>
      <c r="T26" s="100">
        <v>0</v>
      </c>
      <c r="U26" s="92">
        <v>0</v>
      </c>
      <c r="V26" s="101">
        <f>T26-U26</f>
        <v>0</v>
      </c>
      <c r="W26" s="100">
        <v>0</v>
      </c>
      <c r="X26" s="92">
        <v>0</v>
      </c>
      <c r="Y26" s="101">
        <f>W26-X26</f>
        <v>0</v>
      </c>
      <c r="Z26" s="100">
        <v>0</v>
      </c>
      <c r="AA26" s="92">
        <v>0</v>
      </c>
      <c r="AB26" s="101">
        <f t="shared" si="0"/>
        <v>0</v>
      </c>
      <c r="AC26" s="100">
        <v>0</v>
      </c>
      <c r="AD26" s="92">
        <v>0</v>
      </c>
      <c r="AE26" s="101">
        <f>AC26-AD26</f>
        <v>0</v>
      </c>
      <c r="AF26" s="91">
        <v>0</v>
      </c>
      <c r="AG26" s="92">
        <v>0</v>
      </c>
      <c r="AH26" s="101">
        <f>AF26-AG26</f>
        <v>0</v>
      </c>
      <c r="AI26" s="85"/>
      <c r="AJ26" s="85"/>
      <c r="AK26" s="85"/>
    </row>
    <row r="27" spans="1:37" ht="18.75" customHeight="1" thickBot="1" x14ac:dyDescent="0.25">
      <c r="A27" s="102" t="s">
        <v>75</v>
      </c>
      <c r="B27" s="103"/>
      <c r="C27" s="103"/>
      <c r="D27" s="119"/>
      <c r="E27" s="108">
        <f t="shared" ref="E27:U27" si="12">SUM(E9:E26)</f>
        <v>1799980</v>
      </c>
      <c r="F27" s="106">
        <f t="shared" si="12"/>
        <v>703519.89999999979</v>
      </c>
      <c r="G27" s="104">
        <f t="shared" si="12"/>
        <v>1096460.1000000003</v>
      </c>
      <c r="H27" s="108">
        <f t="shared" si="12"/>
        <v>1360470</v>
      </c>
      <c r="I27" s="106">
        <f t="shared" si="12"/>
        <v>702030.97999999986</v>
      </c>
      <c r="J27" s="104">
        <f t="shared" si="12"/>
        <v>658439.02000000014</v>
      </c>
      <c r="K27" s="108">
        <f t="shared" ref="K27:P27" si="13">SUM(K9:K26)</f>
        <v>1360470</v>
      </c>
      <c r="L27" s="106">
        <f t="shared" si="13"/>
        <v>702030.97999999986</v>
      </c>
      <c r="M27" s="107">
        <f t="shared" si="13"/>
        <v>658439.02000000014</v>
      </c>
      <c r="N27" s="108">
        <f t="shared" si="13"/>
        <v>0</v>
      </c>
      <c r="O27" s="106">
        <f t="shared" si="13"/>
        <v>0</v>
      </c>
      <c r="P27" s="107">
        <f t="shared" si="13"/>
        <v>0</v>
      </c>
      <c r="Q27" s="108">
        <f t="shared" si="12"/>
        <v>0</v>
      </c>
      <c r="R27" s="106">
        <f t="shared" si="12"/>
        <v>0</v>
      </c>
      <c r="S27" s="107">
        <f t="shared" si="12"/>
        <v>0</v>
      </c>
      <c r="T27" s="108">
        <f t="shared" si="12"/>
        <v>439510</v>
      </c>
      <c r="U27" s="106">
        <f t="shared" si="12"/>
        <v>1488.92</v>
      </c>
      <c r="V27" s="107">
        <f>SUM(V9:V25)</f>
        <v>438021.08</v>
      </c>
      <c r="W27" s="105">
        <f>SUM(W9:W26)</f>
        <v>0</v>
      </c>
      <c r="X27" s="106">
        <f>SUM(X9:X26)</f>
        <v>0</v>
      </c>
      <c r="Y27" s="107">
        <f>SUM(Y9:Y25)</f>
        <v>0</v>
      </c>
      <c r="Z27" s="108">
        <f>SUM(Z9:Z26)</f>
        <v>0</v>
      </c>
      <c r="AA27" s="106">
        <f>SUM(AA9:AA26)</f>
        <v>0</v>
      </c>
      <c r="AB27" s="107">
        <f>SUM(AB9:AB25)</f>
        <v>0</v>
      </c>
      <c r="AC27" s="108">
        <f>SUM(AC9:AC26)</f>
        <v>0</v>
      </c>
      <c r="AD27" s="106">
        <f>SUM(AD9:AD26)</f>
        <v>0</v>
      </c>
      <c r="AE27" s="107">
        <f>SUM(AE9:AE25)</f>
        <v>0</v>
      </c>
      <c r="AF27" s="108">
        <f>SUM(AF9:AF26)</f>
        <v>0</v>
      </c>
      <c r="AG27" s="106">
        <f>SUM(AG9:AG26)</f>
        <v>0</v>
      </c>
      <c r="AH27" s="107">
        <f>SUM(AH9:AH25)</f>
        <v>0</v>
      </c>
      <c r="AI27" s="85"/>
      <c r="AJ27" s="85"/>
      <c r="AK27" s="85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510F-6666-455A-B4FE-2D8A4FE4E98A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12063.6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12063.6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8</v>
      </c>
      <c r="C16" s="12"/>
      <c r="D16" s="13">
        <v>2498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1797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1797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99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11</v>
      </c>
      <c r="C20" s="17">
        <v>1473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v>225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13</v>
      </c>
      <c r="C38" s="12"/>
      <c r="D38" s="13">
        <v>3767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15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16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17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18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18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18</v>
      </c>
    </row>
    <row r="78" spans="1:15" ht="39.75" customHeight="1" x14ac:dyDescent="0.3">
      <c r="A78" s="4">
        <v>2240</v>
      </c>
      <c r="B78" s="5" t="s">
        <v>19</v>
      </c>
      <c r="C78" s="5"/>
      <c r="D78" s="6">
        <f>SUM(D80:D111)</f>
        <v>2871.85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'ЗДО Грибовиця'!I14</f>
        <v>2871.85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20</v>
      </c>
      <c r="C80" s="12"/>
      <c r="D80" s="13"/>
    </row>
    <row r="81" spans="1:5" hidden="1" x14ac:dyDescent="0.3">
      <c r="A81" s="14">
        <v>2240.1999999999998</v>
      </c>
      <c r="B81" s="25" t="s">
        <v>21</v>
      </c>
      <c r="C81" s="26"/>
      <c r="D81" s="13"/>
    </row>
    <row r="82" spans="1:5" ht="18.75" hidden="1" customHeight="1" x14ac:dyDescent="0.3">
      <c r="A82" s="14">
        <v>2240.3000000000002</v>
      </c>
      <c r="B82" s="25" t="s">
        <v>22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23</v>
      </c>
      <c r="C89" s="26"/>
      <c r="D89" s="13"/>
    </row>
    <row r="90" spans="1:5" hidden="1" x14ac:dyDescent="0.3">
      <c r="A90" s="14">
        <v>2240.5</v>
      </c>
      <c r="B90" s="25" t="s">
        <v>24</v>
      </c>
      <c r="C90" s="26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7"/>
      <c r="C92" s="17"/>
      <c r="D92" s="17"/>
    </row>
    <row r="93" spans="1:5" ht="17.25" hidden="1" customHeight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5" t="s">
        <v>25</v>
      </c>
      <c r="C100" s="26"/>
      <c r="D100" s="13"/>
    </row>
    <row r="101" spans="1:5" x14ac:dyDescent="0.3">
      <c r="A101" s="14">
        <v>2240.6999999999998</v>
      </c>
      <c r="B101" s="25" t="s">
        <v>26</v>
      </c>
      <c r="C101" s="26"/>
      <c r="D101" s="13">
        <v>627.9</v>
      </c>
    </row>
    <row r="102" spans="1:5" hidden="1" x14ac:dyDescent="0.3">
      <c r="A102" s="14">
        <v>2240.8000000000002</v>
      </c>
      <c r="B102" s="25" t="s">
        <v>27</v>
      </c>
      <c r="C102" s="26"/>
      <c r="D102" s="13"/>
    </row>
    <row r="103" spans="1:5" hidden="1" x14ac:dyDescent="0.3">
      <c r="A103" s="14">
        <v>2240.9</v>
      </c>
      <c r="B103" s="25" t="s">
        <v>28</v>
      </c>
      <c r="C103" s="26"/>
      <c r="D103" s="13"/>
    </row>
    <row r="104" spans="1:5" hidden="1" x14ac:dyDescent="0.3">
      <c r="A104" s="14">
        <v>2241.1</v>
      </c>
      <c r="B104" s="25" t="s">
        <v>29</v>
      </c>
      <c r="C104" s="26"/>
      <c r="D104" s="13"/>
    </row>
    <row r="105" spans="1:5" hidden="1" x14ac:dyDescent="0.3">
      <c r="A105" s="14">
        <v>2241.1999999999998</v>
      </c>
      <c r="B105" s="25" t="s">
        <v>30</v>
      </c>
      <c r="C105" s="26"/>
      <c r="D105" s="13"/>
    </row>
    <row r="106" spans="1:5" hidden="1" x14ac:dyDescent="0.3">
      <c r="A106" s="14">
        <v>2241.3000000000002</v>
      </c>
      <c r="B106" s="25" t="s">
        <v>31</v>
      </c>
      <c r="C106" s="26"/>
      <c r="D106" s="13"/>
    </row>
    <row r="107" spans="1:5" hidden="1" x14ac:dyDescent="0.3">
      <c r="A107" s="14">
        <v>2241.4</v>
      </c>
      <c r="B107" s="25" t="s">
        <v>32</v>
      </c>
      <c r="C107" s="26"/>
      <c r="D107" s="13"/>
    </row>
    <row r="108" spans="1:5" hidden="1" x14ac:dyDescent="0.3">
      <c r="A108" s="14">
        <v>2241.5</v>
      </c>
      <c r="B108" s="25" t="s">
        <v>33</v>
      </c>
      <c r="C108" s="26"/>
      <c r="D108" s="13"/>
    </row>
    <row r="109" spans="1:5" ht="38.25" hidden="1" customHeight="1" x14ac:dyDescent="0.3">
      <c r="A109" s="14">
        <v>2241.6</v>
      </c>
      <c r="B109" s="28" t="s">
        <v>34</v>
      </c>
      <c r="C109" s="26"/>
      <c r="D109" s="13"/>
    </row>
    <row r="110" spans="1:5" hidden="1" x14ac:dyDescent="0.3">
      <c r="A110" s="14">
        <v>2241.6999999999998</v>
      </c>
      <c r="B110" s="25" t="s">
        <v>35</v>
      </c>
      <c r="C110" s="26"/>
      <c r="D110" s="13"/>
    </row>
    <row r="111" spans="1:5" x14ac:dyDescent="0.3">
      <c r="A111" s="14">
        <v>2241.9</v>
      </c>
      <c r="B111" s="25" t="s">
        <v>36</v>
      </c>
      <c r="C111" s="26"/>
      <c r="D111" s="13">
        <v>2243.9499999999998</v>
      </c>
    </row>
    <row r="112" spans="1:5" hidden="1" outlineLevel="1" x14ac:dyDescent="0.3">
      <c r="A112" s="14"/>
      <c r="B112" s="15"/>
      <c r="C112" s="16">
        <f>SUM(C113:C127)</f>
        <v>2243.9499999999998</v>
      </c>
      <c r="D112" s="29"/>
      <c r="E112" s="18">
        <f>D111-C112</f>
        <v>0</v>
      </c>
    </row>
    <row r="113" spans="1:4" collapsed="1" x14ac:dyDescent="0.3">
      <c r="A113" s="14"/>
      <c r="B113" s="27" t="s">
        <v>37</v>
      </c>
      <c r="C113" s="17">
        <f>8.39+8.39+8.39</f>
        <v>25.17</v>
      </c>
      <c r="D113" s="17"/>
    </row>
    <row r="114" spans="1:4" ht="37.5" x14ac:dyDescent="0.3">
      <c r="A114" s="14"/>
      <c r="B114" s="27" t="s">
        <v>38</v>
      </c>
      <c r="C114" s="17">
        <f>196.8+196.8+196.8+196.8+196.8+196.8+196.8+196.8</f>
        <v>1574.3999999999999</v>
      </c>
      <c r="D114" s="17"/>
    </row>
    <row r="115" spans="1:4" x14ac:dyDescent="0.3">
      <c r="A115" s="14"/>
      <c r="B115" s="30" t="s">
        <v>39</v>
      </c>
      <c r="C115" s="3">
        <v>317.7</v>
      </c>
      <c r="D115" s="17"/>
    </row>
    <row r="116" spans="1:4" x14ac:dyDescent="0.3">
      <c r="A116" s="14"/>
      <c r="B116" s="27" t="s">
        <v>40</v>
      </c>
      <c r="C116" s="17">
        <v>326.68</v>
      </c>
      <c r="D116" s="17"/>
    </row>
    <row r="117" spans="1:4" hidden="1" x14ac:dyDescent="0.3">
      <c r="A117" s="14"/>
      <c r="B117" s="27"/>
      <c r="C117" s="17"/>
      <c r="D117" s="17"/>
    </row>
    <row r="118" spans="1:4" hidden="1" x14ac:dyDescent="0.3">
      <c r="A118" s="14"/>
      <c r="B118" s="27"/>
      <c r="C118" s="17"/>
      <c r="D118" s="17"/>
    </row>
    <row r="119" spans="1:4" hidden="1" x14ac:dyDescent="0.3">
      <c r="A119" s="14"/>
      <c r="B119" s="27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7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1"/>
      <c r="D126" s="3" t="b">
        <f>D78=D79</f>
        <v>1</v>
      </c>
    </row>
    <row r="127" spans="1:4" hidden="1" collapsed="1" x14ac:dyDescent="0.3">
      <c r="B127" s="31"/>
    </row>
    <row r="128" spans="1:4" ht="18" hidden="1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2022-11-02T12:37:51Z</dcterms:created>
  <dcterms:modified xsi:type="dcterms:W3CDTF">2022-11-02T12:37:52Z</dcterms:modified>
</cp:coreProperties>
</file>