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"/>
    </mc:Choice>
  </mc:AlternateContent>
  <xr:revisionPtr revIDLastSave="0" documentId="13_ncr:1_{FF4B4383-CA15-48CE-87FB-F1F31629D425}" xr6:coauthVersionLast="36" xr6:coauthVersionMax="36" xr10:uidLastSave="{00000000-0000-0000-0000-000000000000}"/>
  <bookViews>
    <workbookView xWindow="0" yWindow="0" windowWidth="28800" windowHeight="11625" xr2:uid="{6937C6F3-C980-4BD4-86F8-3E0111ACABB2}"/>
  </bookViews>
  <sheets>
    <sheet name="Ц.Б.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4" i="2"/>
  <c r="A2" i="2"/>
  <c r="R27" i="3"/>
  <c r="Q27" i="3"/>
  <c r="O27" i="3"/>
  <c r="N27" i="3"/>
  <c r="L27" i="3"/>
  <c r="K27" i="3"/>
  <c r="I27" i="3"/>
  <c r="S26" i="3"/>
  <c r="P26" i="3"/>
  <c r="M26" i="3"/>
  <c r="J26" i="3"/>
  <c r="F26" i="3"/>
  <c r="E26" i="3"/>
  <c r="S25" i="3"/>
  <c r="P25" i="3"/>
  <c r="M25" i="3"/>
  <c r="G25" i="3" s="1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G22" i="3" s="1"/>
  <c r="F22" i="3"/>
  <c r="E22" i="3"/>
  <c r="S21" i="3"/>
  <c r="P21" i="3"/>
  <c r="M21" i="3"/>
  <c r="H21" i="3"/>
  <c r="F21" i="3"/>
  <c r="S20" i="3"/>
  <c r="P20" i="3"/>
  <c r="M20" i="3"/>
  <c r="J20" i="3"/>
  <c r="G20" i="3"/>
  <c r="F20" i="3"/>
  <c r="E20" i="3"/>
  <c r="S19" i="3"/>
  <c r="P19" i="3"/>
  <c r="G19" i="3" s="1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G16" i="3" s="1"/>
  <c r="F16" i="3"/>
  <c r="E16" i="3"/>
  <c r="S15" i="3"/>
  <c r="P15" i="3"/>
  <c r="M15" i="3"/>
  <c r="J15" i="3"/>
  <c r="F15" i="3"/>
  <c r="E15" i="3"/>
  <c r="S14" i="3"/>
  <c r="P14" i="3"/>
  <c r="M14" i="3"/>
  <c r="G14" i="3" s="1"/>
  <c r="J14" i="3"/>
  <c r="F14" i="3"/>
  <c r="E14" i="3"/>
  <c r="S13" i="3"/>
  <c r="P13" i="3"/>
  <c r="M13" i="3"/>
  <c r="J13" i="3"/>
  <c r="F13" i="3"/>
  <c r="E13" i="3"/>
  <c r="S12" i="3"/>
  <c r="P12" i="3"/>
  <c r="M12" i="3"/>
  <c r="G12" i="3" s="1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H9" i="3"/>
  <c r="F9" i="3"/>
  <c r="E9" i="3"/>
  <c r="C127" i="2"/>
  <c r="C126" i="2"/>
  <c r="C125" i="2"/>
  <c r="C124" i="2"/>
  <c r="C123" i="2"/>
  <c r="C122" i="2"/>
  <c r="D121" i="2" s="1"/>
  <c r="E122" i="2" s="1"/>
  <c r="D116" i="2"/>
  <c r="D110" i="2"/>
  <c r="C100" i="2"/>
  <c r="D99" i="2" s="1"/>
  <c r="C92" i="2"/>
  <c r="E92" i="2" s="1"/>
  <c r="C56" i="2"/>
  <c r="D55" i="2" s="1"/>
  <c r="E56" i="2" s="1"/>
  <c r="C45" i="2"/>
  <c r="E45" i="2" s="1"/>
  <c r="C32" i="2"/>
  <c r="E32" i="2" s="1"/>
  <c r="D30" i="2"/>
  <c r="C20" i="2"/>
  <c r="C19" i="2"/>
  <c r="C18" i="2"/>
  <c r="D17" i="2" s="1"/>
  <c r="E18" i="2" s="1"/>
  <c r="C9" i="2"/>
  <c r="C8" i="2"/>
  <c r="D7" i="2" s="1"/>
  <c r="D6" i="2"/>
  <c r="G13" i="3" l="1"/>
  <c r="G18" i="3"/>
  <c r="G26" i="3"/>
  <c r="G11" i="3"/>
  <c r="G17" i="3"/>
  <c r="G24" i="3"/>
  <c r="S27" i="3"/>
  <c r="G10" i="3"/>
  <c r="G15" i="3"/>
  <c r="G23" i="3"/>
  <c r="M27" i="3"/>
  <c r="G9" i="3"/>
  <c r="G27" i="3" s="1"/>
  <c r="F27" i="3"/>
  <c r="P27" i="3"/>
  <c r="J21" i="3"/>
  <c r="G21" i="3" s="1"/>
  <c r="E21" i="3"/>
  <c r="E27" i="3" s="1"/>
  <c r="H27" i="3"/>
  <c r="E8" i="2"/>
  <c r="D5" i="2"/>
  <c r="D88" i="2"/>
  <c r="D143" i="2" s="1"/>
  <c r="E100" i="2"/>
  <c r="J27" i="3" l="1"/>
  <c r="E5" i="2"/>
  <c r="D83" i="2"/>
  <c r="E88" i="2"/>
</calcChain>
</file>

<file path=xl/sharedStrings.xml><?xml version="1.0" encoding="utf-8"?>
<sst xmlns="http://schemas.openxmlformats.org/spreadsheetml/2006/main" count="96" uniqueCount="80">
  <si>
    <t>Касові видатки 
Централізована бухгалтерія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</si>
  <si>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</si>
  <si>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</si>
  <si>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</si>
  <si>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</si>
  <si>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грамоти, свідоцтва, атестати</t>
  </si>
  <si>
    <t xml:space="preserve">Підписка </t>
  </si>
  <si>
    <t>Медикаменти</t>
  </si>
  <si>
    <t>Господарчі товари</t>
  </si>
  <si>
    <t>дюбеля, саморізи</t>
  </si>
  <si>
    <t>Будівельні матеріали</t>
  </si>
  <si>
    <t>Лінолеум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</si>
  <si>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</si>
  <si>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</si>
  <si>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</si>
  <si>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</si>
  <si>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</si>
  <si>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</t>
  </si>
  <si>
    <t>ледпанелі</t>
  </si>
  <si>
    <t>штамп</t>
  </si>
  <si>
    <t>полотно для стелі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</si>
  <si>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</si>
  <si>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</si>
  <si>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</si>
  <si>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</si>
  <si>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</si>
  <si>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</si>
  <si>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</si>
  <si>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принтера</t>
  </si>
  <si>
    <t>заміна аварійного вікна</t>
  </si>
  <si>
    <t>Техн. обслуговування тепломережі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</si>
  <si>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</si>
  <si>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</si>
  <si>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</si>
  <si>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</si>
  <si>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</si>
  <si>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</si>
  <si>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</si>
  <si>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</si>
  <si>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</si>
  <si>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</si>
  <si>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</si>
  <si>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Прибудинкове обслуговування</t>
  </si>
  <si>
    <t>Підтримка вебресурса, програмне забезпечення</t>
  </si>
  <si>
    <t>Поштові послуги</t>
  </si>
  <si>
    <t>Заправка  та регенерація картриджа</t>
  </si>
  <si>
    <t>Інформаційні послуги</t>
  </si>
  <si>
    <t>Створення сайту</t>
  </si>
  <si>
    <t>.</t>
  </si>
  <si>
    <t>Кошторисні призначення та касові видатки 
Управління освіти Нововолинської міської ради Волинської обл.,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</si>
  <si>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</si>
  <si>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</si>
  <si>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</si>
  <si>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</si>
  <si>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</si>
  <si>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</si>
  <si>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</si>
  <si>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</si>
  <si>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</si>
  <si>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</si>
  <si>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</si>
  <si>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</si>
  <si>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Централізована бухгалтерія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</si>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</sst>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top" wrapText="1"/>
    </xf>
    <xf numFmtId="1" fontId="9" fillId="0" borderId="11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>
      <alignment horizontal="left" vertical="center" wrapText="1" indent="1"/>
    </xf>
    <xf numFmtId="0" fontId="13" fillId="0" borderId="25" xfId="1" applyFont="1" applyBorder="1" applyAlignment="1">
      <alignment horizontal="left" vertical="top" wrapText="1" indent="1"/>
    </xf>
    <xf numFmtId="0" fontId="13" fillId="0" borderId="26" xfId="1" applyFont="1" applyBorder="1" applyAlignment="1">
      <alignment horizontal="left" vertical="top" wrapText="1" inden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8" xfId="1" applyNumberFormat="1" applyFont="1" applyBorder="1" applyAlignment="1">
      <alignment horizontal="center" vertical="center" wrapText="1"/>
    </xf>
    <xf numFmtId="165" fontId="13" fillId="0" borderId="28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9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9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0" xfId="1" applyNumberFormat="1" applyFont="1" applyBorder="1" applyAlignment="1">
      <alignment horizontal="center" vertical="center" wrapText="1"/>
    </xf>
    <xf numFmtId="164" fontId="13" fillId="0" borderId="31" xfId="1" applyNumberFormat="1" applyFont="1" applyBorder="1" applyAlignment="1">
      <alignment horizontal="center" vertical="center" wrapText="1"/>
    </xf>
    <xf numFmtId="165" fontId="13" fillId="0" borderId="31" xfId="1" applyNumberFormat="1" applyFont="1" applyBorder="1" applyAlignment="1">
      <alignment horizontal="right" vertical="center" wrapText="1" inden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center" wrapText="1" indent="1"/>
    </xf>
    <xf numFmtId="0" fontId="13" fillId="0" borderId="14" xfId="1" applyFont="1" applyBorder="1" applyAlignment="1">
      <alignment horizontal="left" vertical="top" wrapText="1" indent="1"/>
    </xf>
    <xf numFmtId="0" fontId="14" fillId="0" borderId="15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3" xfId="1" applyNumberFormat="1" applyFont="1" applyFill="1" applyBorder="1" applyAlignment="1" applyProtection="1">
      <alignment horizontal="right" vertical="center" wrapText="1" indent="1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0" xfId="1" applyFont="1" applyFill="1" applyBorder="1" applyAlignment="1">
      <alignment horizontal="center" vertical="top" wrapText="1"/>
    </xf>
    <xf numFmtId="0" fontId="2" fillId="4" borderId="9" xfId="1" applyFont="1" applyFill="1" applyBorder="1" applyAlignment="1">
      <alignment horizontal="center" vertical="top" wrapText="1"/>
    </xf>
    <xf numFmtId="164" fontId="2" fillId="4" borderId="21" xfId="1" applyNumberFormat="1" applyFont="1" applyFill="1" applyBorder="1" applyAlignment="1">
      <alignment horizontal="center" vertical="center" wrapText="1"/>
    </xf>
    <xf numFmtId="164" fontId="2" fillId="4" borderId="11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center" vertical="center" wrapText="1"/>
    </xf>
    <xf numFmtId="166" fontId="2" fillId="4" borderId="18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235BF1B2-483F-4EC3-AA1C-4475589866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CF94-C43F-4D7B-9F5F-E4B5E95B8258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07" customWidth="1"/>
    <col min="2" max="2" width="8.28515625" style="105" customWidth="1"/>
    <col min="3" max="3" width="16" style="106" customWidth="1"/>
    <col min="4" max="4" width="33.28515625" style="77" customWidth="1"/>
    <col min="5" max="5" width="21.85546875" style="77" customWidth="1"/>
    <col min="6" max="6" width="23" style="106" customWidth="1"/>
    <col min="7" max="7" width="22.28515625" style="106" customWidth="1"/>
    <col min="8" max="8" width="21.7109375" style="106" customWidth="1"/>
    <col min="9" max="10" width="23" style="106" customWidth="1"/>
    <col min="11" max="11" width="19.85546875" style="77" hidden="1" customWidth="1"/>
    <col min="12" max="12" width="18.5703125" style="106" hidden="1" customWidth="1"/>
    <col min="13" max="13" width="22.85546875" style="106" hidden="1" customWidth="1"/>
    <col min="14" max="14" width="21" style="106" customWidth="1"/>
    <col min="15" max="15" width="23.5703125" style="106" customWidth="1"/>
    <col min="16" max="16" width="21" style="106" customWidth="1"/>
    <col min="17" max="17" width="19.42578125" style="77" hidden="1" customWidth="1"/>
    <col min="18" max="19" width="19.42578125" style="106" hidden="1" customWidth="1"/>
    <col min="20" max="16384" width="9.140625" style="77"/>
  </cols>
  <sheetData>
    <row r="1" spans="1:19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</row>
    <row r="2" spans="1:19" s="31" customFormat="1" ht="6.75" customHeight="1" x14ac:dyDescent="0.25">
      <c r="B2" s="35" t="s">
        <v>49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s="31" customFormat="1" ht="22.5" customHeight="1" x14ac:dyDescent="0.3">
      <c r="B4" s="36" t="s">
        <v>50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31" customFormat="1" ht="19.5" customHeight="1" thickBot="1" x14ac:dyDescent="0.3">
      <c r="B5" s="37"/>
      <c r="C5" s="37"/>
      <c r="D5" s="37"/>
      <c r="E5" s="37"/>
      <c r="F5" s="37"/>
      <c r="G5" s="37"/>
      <c r="H5" s="38"/>
      <c r="I5" s="38"/>
      <c r="J5" s="37"/>
      <c r="K5" s="37"/>
      <c r="N5" s="37"/>
      <c r="O5" s="37"/>
      <c r="P5" s="37"/>
      <c r="Q5" s="37"/>
    </row>
    <row r="6" spans="1:19" s="31" customFormat="1" ht="40.5" customHeight="1" thickBot="1" x14ac:dyDescent="0.3">
      <c r="A6" s="39" t="s">
        <v>51</v>
      </c>
      <c r="B6" s="40" t="s">
        <v>52</v>
      </c>
      <c r="C6" s="41" t="s">
        <v>53</v>
      </c>
      <c r="D6" s="42"/>
      <c r="E6" s="43" t="s">
        <v>54</v>
      </c>
      <c r="F6" s="44"/>
      <c r="G6" s="45"/>
      <c r="H6" s="43" t="s">
        <v>55</v>
      </c>
      <c r="I6" s="44"/>
      <c r="J6" s="45"/>
      <c r="K6" s="46" t="s">
        <v>56</v>
      </c>
      <c r="L6" s="47"/>
      <c r="M6" s="45"/>
      <c r="N6" s="46" t="s">
        <v>57</v>
      </c>
      <c r="O6" s="47"/>
      <c r="P6" s="48"/>
      <c r="Q6" s="46" t="s">
        <v>58</v>
      </c>
      <c r="R6" s="47"/>
      <c r="S6" s="45"/>
    </row>
    <row r="7" spans="1:19" s="31" customFormat="1" ht="53.25" customHeight="1" thickBot="1" x14ac:dyDescent="0.3">
      <c r="A7" s="49"/>
      <c r="B7" s="50"/>
      <c r="C7" s="51"/>
      <c r="D7" s="52"/>
      <c r="E7" s="53" t="s">
        <v>59</v>
      </c>
      <c r="F7" s="54" t="s">
        <v>60</v>
      </c>
      <c r="G7" s="54" t="s">
        <v>61</v>
      </c>
      <c r="H7" s="55" t="s">
        <v>59</v>
      </c>
      <c r="I7" s="54" t="s">
        <v>60</v>
      </c>
      <c r="J7" s="54" t="s">
        <v>61</v>
      </c>
      <c r="K7" s="53" t="s">
        <v>59</v>
      </c>
      <c r="L7" s="54" t="s">
        <v>60</v>
      </c>
      <c r="M7" s="54" t="s">
        <v>61</v>
      </c>
      <c r="N7" s="53" t="s">
        <v>59</v>
      </c>
      <c r="O7" s="54" t="s">
        <v>60</v>
      </c>
      <c r="P7" s="54" t="s">
        <v>61</v>
      </c>
      <c r="Q7" s="53" t="s">
        <v>59</v>
      </c>
      <c r="R7" s="54" t="s">
        <v>60</v>
      </c>
      <c r="S7" s="54" t="s">
        <v>61</v>
      </c>
    </row>
    <row r="8" spans="1:19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</row>
    <row r="9" spans="1:19" ht="18.75" customHeight="1" x14ac:dyDescent="0.2">
      <c r="A9" s="67" t="s">
        <v>62</v>
      </c>
      <c r="B9" s="68">
        <v>2111</v>
      </c>
      <c r="C9" s="69" t="s">
        <v>63</v>
      </c>
      <c r="D9" s="70"/>
      <c r="E9" s="71">
        <f t="shared" ref="E9:G24" si="0">H9+K9+N9+Q9</f>
        <v>4076300</v>
      </c>
      <c r="F9" s="72">
        <f t="shared" si="0"/>
        <v>3217721.54</v>
      </c>
      <c r="G9" s="73">
        <f t="shared" si="0"/>
        <v>858578.46</v>
      </c>
      <c r="H9" s="74">
        <f>4156300-80000</f>
        <v>4076300</v>
      </c>
      <c r="I9" s="75">
        <v>3217721.54</v>
      </c>
      <c r="J9" s="76">
        <f>H9-I9</f>
        <v>858578.46</v>
      </c>
      <c r="K9" s="74">
        <v>0</v>
      </c>
      <c r="L9" s="75">
        <v>0</v>
      </c>
      <c r="M9" s="76">
        <f>K9-L9</f>
        <v>0</v>
      </c>
      <c r="N9" s="74">
        <v>0</v>
      </c>
      <c r="O9" s="75">
        <v>0</v>
      </c>
      <c r="P9" s="76">
        <f>N9-O9</f>
        <v>0</v>
      </c>
      <c r="Q9" s="74">
        <v>0</v>
      </c>
      <c r="R9" s="75">
        <v>0</v>
      </c>
      <c r="S9" s="76">
        <f>Q9-R9</f>
        <v>0</v>
      </c>
    </row>
    <row r="10" spans="1:19" ht="18.75" customHeight="1" x14ac:dyDescent="0.2">
      <c r="A10" s="67"/>
      <c r="B10" s="78">
        <v>2120</v>
      </c>
      <c r="C10" s="79" t="s">
        <v>64</v>
      </c>
      <c r="D10" s="80"/>
      <c r="E10" s="81">
        <f t="shared" si="0"/>
        <v>914380</v>
      </c>
      <c r="F10" s="82">
        <f t="shared" si="0"/>
        <v>682396.06</v>
      </c>
      <c r="G10" s="83">
        <f t="shared" si="0"/>
        <v>231983.93999999994</v>
      </c>
      <c r="H10" s="74">
        <v>914380</v>
      </c>
      <c r="I10" s="84">
        <v>682396.06</v>
      </c>
      <c r="J10" s="76">
        <f>H10-I10</f>
        <v>231983.93999999994</v>
      </c>
      <c r="K10" s="74">
        <v>0</v>
      </c>
      <c r="L10" s="84">
        <v>0</v>
      </c>
      <c r="M10" s="76">
        <f>K10-L10</f>
        <v>0</v>
      </c>
      <c r="N10" s="74">
        <v>0</v>
      </c>
      <c r="O10" s="84">
        <v>0</v>
      </c>
      <c r="P10" s="76">
        <f>N10-O10</f>
        <v>0</v>
      </c>
      <c r="Q10" s="74">
        <v>0</v>
      </c>
      <c r="R10" s="84">
        <v>0</v>
      </c>
      <c r="S10" s="76">
        <f>Q10-R10</f>
        <v>0</v>
      </c>
    </row>
    <row r="11" spans="1:19" ht="18.75" customHeight="1" x14ac:dyDescent="0.2">
      <c r="A11" s="67"/>
      <c r="B11" s="78">
        <v>2210</v>
      </c>
      <c r="C11" s="79" t="s">
        <v>2</v>
      </c>
      <c r="D11" s="80"/>
      <c r="E11" s="81">
        <f t="shared" si="0"/>
        <v>141000</v>
      </c>
      <c r="F11" s="82">
        <f t="shared" si="0"/>
        <v>76866</v>
      </c>
      <c r="G11" s="83">
        <f t="shared" si="0"/>
        <v>64134</v>
      </c>
      <c r="H11" s="74">
        <v>140000</v>
      </c>
      <c r="I11" s="84">
        <v>75866</v>
      </c>
      <c r="J11" s="76">
        <f t="shared" ref="J11:J25" si="1">H11-I11</f>
        <v>64134</v>
      </c>
      <c r="K11" s="74">
        <v>0</v>
      </c>
      <c r="L11" s="84">
        <v>0</v>
      </c>
      <c r="M11" s="76">
        <f t="shared" ref="M11:M25" si="2">K11-L11</f>
        <v>0</v>
      </c>
      <c r="N11" s="74">
        <v>1000</v>
      </c>
      <c r="O11" s="84">
        <v>1000</v>
      </c>
      <c r="P11" s="76">
        <f t="shared" ref="P11:P25" si="3">N11-O11</f>
        <v>0</v>
      </c>
      <c r="Q11" s="74">
        <v>0</v>
      </c>
      <c r="R11" s="84">
        <v>0</v>
      </c>
      <c r="S11" s="76">
        <f t="shared" ref="S11:S25" si="4">Q11-R11</f>
        <v>0</v>
      </c>
    </row>
    <row r="12" spans="1:19" ht="18.75" customHeight="1" x14ac:dyDescent="0.2">
      <c r="A12" s="67"/>
      <c r="B12" s="78">
        <v>2220</v>
      </c>
      <c r="C12" s="79" t="s">
        <v>65</v>
      </c>
      <c r="D12" s="80"/>
      <c r="E12" s="81">
        <f t="shared" si="0"/>
        <v>0</v>
      </c>
      <c r="F12" s="82">
        <f t="shared" si="0"/>
        <v>0</v>
      </c>
      <c r="G12" s="83">
        <f t="shared" si="0"/>
        <v>0</v>
      </c>
      <c r="H12" s="85">
        <v>0</v>
      </c>
      <c r="I12" s="86">
        <v>0</v>
      </c>
      <c r="J12" s="76">
        <f t="shared" si="1"/>
        <v>0</v>
      </c>
      <c r="K12" s="85">
        <v>0</v>
      </c>
      <c r="L12" s="86">
        <v>0</v>
      </c>
      <c r="M12" s="76">
        <f t="shared" si="2"/>
        <v>0</v>
      </c>
      <c r="N12" s="85">
        <v>0</v>
      </c>
      <c r="O12" s="86">
        <v>0</v>
      </c>
      <c r="P12" s="76">
        <f t="shared" si="3"/>
        <v>0</v>
      </c>
      <c r="Q12" s="85">
        <v>0</v>
      </c>
      <c r="R12" s="86">
        <v>0</v>
      </c>
      <c r="S12" s="76">
        <f t="shared" si="4"/>
        <v>0</v>
      </c>
    </row>
    <row r="13" spans="1:19" ht="18.75" customHeight="1" x14ac:dyDescent="0.2">
      <c r="A13" s="67"/>
      <c r="B13" s="78">
        <v>2230</v>
      </c>
      <c r="C13" s="79" t="s">
        <v>66</v>
      </c>
      <c r="D13" s="80"/>
      <c r="E13" s="81">
        <f t="shared" si="0"/>
        <v>0</v>
      </c>
      <c r="F13" s="82">
        <f t="shared" si="0"/>
        <v>0</v>
      </c>
      <c r="G13" s="83">
        <f t="shared" si="0"/>
        <v>0</v>
      </c>
      <c r="H13" s="74">
        <v>0</v>
      </c>
      <c r="I13" s="84">
        <v>0</v>
      </c>
      <c r="J13" s="76">
        <f t="shared" si="1"/>
        <v>0</v>
      </c>
      <c r="K13" s="74">
        <v>0</v>
      </c>
      <c r="L13" s="84">
        <v>0</v>
      </c>
      <c r="M13" s="76">
        <f t="shared" si="2"/>
        <v>0</v>
      </c>
      <c r="N13" s="74">
        <v>0</v>
      </c>
      <c r="O13" s="84">
        <v>0</v>
      </c>
      <c r="P13" s="76">
        <f t="shared" si="3"/>
        <v>0</v>
      </c>
      <c r="Q13" s="74">
        <v>0</v>
      </c>
      <c r="R13" s="84">
        <v>0</v>
      </c>
      <c r="S13" s="76">
        <f t="shared" si="4"/>
        <v>0</v>
      </c>
    </row>
    <row r="14" spans="1:19" ht="18.75" customHeight="1" x14ac:dyDescent="0.2">
      <c r="A14" s="67"/>
      <c r="B14" s="78">
        <v>2240</v>
      </c>
      <c r="C14" s="79" t="s">
        <v>22</v>
      </c>
      <c r="D14" s="80"/>
      <c r="E14" s="81">
        <f t="shared" si="0"/>
        <v>200000</v>
      </c>
      <c r="F14" s="82">
        <f t="shared" si="0"/>
        <v>219335.43000000002</v>
      </c>
      <c r="G14" s="83">
        <f t="shared" si="0"/>
        <v>-19335.430000000022</v>
      </c>
      <c r="H14" s="74">
        <v>200000</v>
      </c>
      <c r="I14" s="84">
        <v>219335.43000000002</v>
      </c>
      <c r="J14" s="76">
        <f t="shared" si="1"/>
        <v>-19335.430000000022</v>
      </c>
      <c r="K14" s="74">
        <v>0</v>
      </c>
      <c r="L14" s="84">
        <v>0</v>
      </c>
      <c r="M14" s="76">
        <f t="shared" si="2"/>
        <v>0</v>
      </c>
      <c r="N14" s="74">
        <v>0</v>
      </c>
      <c r="O14" s="84">
        <v>0</v>
      </c>
      <c r="P14" s="76">
        <f t="shared" si="3"/>
        <v>0</v>
      </c>
      <c r="Q14" s="74">
        <v>0</v>
      </c>
      <c r="R14" s="84">
        <v>0</v>
      </c>
      <c r="S14" s="76">
        <f t="shared" si="4"/>
        <v>0</v>
      </c>
    </row>
    <row r="15" spans="1:19" ht="18.75" customHeight="1" x14ac:dyDescent="0.2">
      <c r="A15" s="67"/>
      <c r="B15" s="78">
        <v>2250</v>
      </c>
      <c r="C15" s="79" t="s">
        <v>67</v>
      </c>
      <c r="D15" s="80"/>
      <c r="E15" s="81">
        <f t="shared" si="0"/>
        <v>3000</v>
      </c>
      <c r="F15" s="82">
        <f t="shared" si="0"/>
        <v>1744.56</v>
      </c>
      <c r="G15" s="83">
        <f t="shared" si="0"/>
        <v>1255.44</v>
      </c>
      <c r="H15" s="74">
        <v>3000</v>
      </c>
      <c r="I15" s="84">
        <v>1744.56</v>
      </c>
      <c r="J15" s="76">
        <f t="shared" si="1"/>
        <v>1255.44</v>
      </c>
      <c r="K15" s="74">
        <v>0</v>
      </c>
      <c r="L15" s="84">
        <v>0</v>
      </c>
      <c r="M15" s="76">
        <f t="shared" si="2"/>
        <v>0</v>
      </c>
      <c r="N15" s="74">
        <v>0</v>
      </c>
      <c r="O15" s="84">
        <v>0</v>
      </c>
      <c r="P15" s="76">
        <f t="shared" si="3"/>
        <v>0</v>
      </c>
      <c r="Q15" s="74">
        <v>0</v>
      </c>
      <c r="R15" s="84">
        <v>0</v>
      </c>
      <c r="S15" s="76">
        <f t="shared" si="4"/>
        <v>0</v>
      </c>
    </row>
    <row r="16" spans="1:19" ht="18.75" customHeight="1" x14ac:dyDescent="0.2">
      <c r="A16" s="67"/>
      <c r="B16" s="78">
        <v>2271</v>
      </c>
      <c r="C16" s="79" t="s">
        <v>68</v>
      </c>
      <c r="D16" s="80"/>
      <c r="E16" s="81">
        <f t="shared" si="0"/>
        <v>109000</v>
      </c>
      <c r="F16" s="82">
        <f t="shared" si="0"/>
        <v>58823.110000000015</v>
      </c>
      <c r="G16" s="83">
        <f t="shared" si="0"/>
        <v>50176.889999999985</v>
      </c>
      <c r="H16" s="74">
        <v>109000</v>
      </c>
      <c r="I16" s="84">
        <v>58823.110000000015</v>
      </c>
      <c r="J16" s="76">
        <f t="shared" si="1"/>
        <v>50176.889999999985</v>
      </c>
      <c r="K16" s="74">
        <v>0</v>
      </c>
      <c r="L16" s="84">
        <v>0</v>
      </c>
      <c r="M16" s="76">
        <f t="shared" si="2"/>
        <v>0</v>
      </c>
      <c r="N16" s="74">
        <v>0</v>
      </c>
      <c r="O16" s="84">
        <v>0</v>
      </c>
      <c r="P16" s="76">
        <f t="shared" si="3"/>
        <v>0</v>
      </c>
      <c r="Q16" s="74">
        <v>0</v>
      </c>
      <c r="R16" s="84">
        <v>0</v>
      </c>
      <c r="S16" s="76">
        <f t="shared" si="4"/>
        <v>0</v>
      </c>
    </row>
    <row r="17" spans="1:19" ht="18.75" customHeight="1" x14ac:dyDescent="0.2">
      <c r="A17" s="67"/>
      <c r="B17" s="78">
        <v>2272</v>
      </c>
      <c r="C17" s="79" t="s">
        <v>69</v>
      </c>
      <c r="D17" s="80"/>
      <c r="E17" s="81">
        <f t="shared" si="0"/>
        <v>1360</v>
      </c>
      <c r="F17" s="82">
        <f t="shared" si="0"/>
        <v>1009.12</v>
      </c>
      <c r="G17" s="83">
        <f t="shared" si="0"/>
        <v>350.88</v>
      </c>
      <c r="H17" s="74">
        <v>1360</v>
      </c>
      <c r="I17" s="84">
        <v>1009.12</v>
      </c>
      <c r="J17" s="76">
        <f t="shared" si="1"/>
        <v>350.88</v>
      </c>
      <c r="K17" s="74">
        <v>0</v>
      </c>
      <c r="L17" s="84">
        <v>0</v>
      </c>
      <c r="M17" s="76">
        <f t="shared" si="2"/>
        <v>0</v>
      </c>
      <c r="N17" s="74">
        <v>0</v>
      </c>
      <c r="O17" s="84">
        <v>0</v>
      </c>
      <c r="P17" s="76">
        <f t="shared" si="3"/>
        <v>0</v>
      </c>
      <c r="Q17" s="74">
        <v>0</v>
      </c>
      <c r="R17" s="84">
        <v>0</v>
      </c>
      <c r="S17" s="76">
        <f t="shared" si="4"/>
        <v>0</v>
      </c>
    </row>
    <row r="18" spans="1:19" ht="18.75" customHeight="1" x14ac:dyDescent="0.2">
      <c r="A18" s="67"/>
      <c r="B18" s="78">
        <v>2273</v>
      </c>
      <c r="C18" s="79" t="s">
        <v>70</v>
      </c>
      <c r="D18" s="80"/>
      <c r="E18" s="81">
        <f t="shared" si="0"/>
        <v>94720</v>
      </c>
      <c r="F18" s="82">
        <f t="shared" si="0"/>
        <v>53241.13</v>
      </c>
      <c r="G18" s="83">
        <f t="shared" si="0"/>
        <v>41478.870000000003</v>
      </c>
      <c r="H18" s="74">
        <v>94720</v>
      </c>
      <c r="I18" s="84">
        <v>53241.13</v>
      </c>
      <c r="J18" s="76">
        <f t="shared" si="1"/>
        <v>41478.870000000003</v>
      </c>
      <c r="K18" s="74">
        <v>0</v>
      </c>
      <c r="L18" s="84">
        <v>0</v>
      </c>
      <c r="M18" s="76">
        <f t="shared" si="2"/>
        <v>0</v>
      </c>
      <c r="N18" s="74">
        <v>0</v>
      </c>
      <c r="O18" s="84">
        <v>0</v>
      </c>
      <c r="P18" s="76">
        <f t="shared" si="3"/>
        <v>0</v>
      </c>
      <c r="Q18" s="74">
        <v>0</v>
      </c>
      <c r="R18" s="84">
        <v>0</v>
      </c>
      <c r="S18" s="76">
        <f t="shared" si="4"/>
        <v>0</v>
      </c>
    </row>
    <row r="19" spans="1:19" ht="18.75" customHeight="1" x14ac:dyDescent="0.2">
      <c r="A19" s="67"/>
      <c r="B19" s="78">
        <v>2274</v>
      </c>
      <c r="C19" s="79" t="s">
        <v>71</v>
      </c>
      <c r="D19" s="80"/>
      <c r="E19" s="81">
        <f t="shared" si="0"/>
        <v>0</v>
      </c>
      <c r="F19" s="82">
        <f t="shared" si="0"/>
        <v>0</v>
      </c>
      <c r="G19" s="83">
        <f t="shared" si="0"/>
        <v>0</v>
      </c>
      <c r="H19" s="74">
        <v>0</v>
      </c>
      <c r="I19" s="84">
        <v>0</v>
      </c>
      <c r="J19" s="76">
        <f t="shared" si="1"/>
        <v>0</v>
      </c>
      <c r="K19" s="74">
        <v>0</v>
      </c>
      <c r="L19" s="84">
        <v>0</v>
      </c>
      <c r="M19" s="76">
        <f t="shared" si="2"/>
        <v>0</v>
      </c>
      <c r="N19" s="74">
        <v>0</v>
      </c>
      <c r="O19" s="84">
        <v>0</v>
      </c>
      <c r="P19" s="76">
        <f t="shared" si="3"/>
        <v>0</v>
      </c>
      <c r="Q19" s="74">
        <v>0</v>
      </c>
      <c r="R19" s="84">
        <v>0</v>
      </c>
      <c r="S19" s="76">
        <f t="shared" si="4"/>
        <v>0</v>
      </c>
    </row>
    <row r="20" spans="1:19" ht="18.75" customHeight="1" x14ac:dyDescent="0.2">
      <c r="A20" s="67"/>
      <c r="B20" s="78">
        <v>2275</v>
      </c>
      <c r="C20" s="79" t="s">
        <v>72</v>
      </c>
      <c r="D20" s="80"/>
      <c r="E20" s="81">
        <f>H20+K20+N20+Q20</f>
        <v>1640</v>
      </c>
      <c r="F20" s="82">
        <f>I20+L20+O20+R20</f>
        <v>1229.3999999999999</v>
      </c>
      <c r="G20" s="83">
        <f>J20+M20+P20+S20</f>
        <v>410.60000000000014</v>
      </c>
      <c r="H20" s="74">
        <v>1640</v>
      </c>
      <c r="I20" s="84">
        <v>1229.3999999999999</v>
      </c>
      <c r="J20" s="76">
        <f t="shared" si="1"/>
        <v>410.60000000000014</v>
      </c>
      <c r="K20" s="74">
        <v>0</v>
      </c>
      <c r="L20" s="84">
        <v>0</v>
      </c>
      <c r="M20" s="76">
        <f t="shared" si="2"/>
        <v>0</v>
      </c>
      <c r="N20" s="74">
        <v>0</v>
      </c>
      <c r="O20" s="84">
        <v>0</v>
      </c>
      <c r="P20" s="76">
        <f t="shared" si="3"/>
        <v>0</v>
      </c>
      <c r="Q20" s="74">
        <v>0</v>
      </c>
      <c r="R20" s="84">
        <v>0</v>
      </c>
      <c r="S20" s="76">
        <f t="shared" si="4"/>
        <v>0</v>
      </c>
    </row>
    <row r="21" spans="1:19" ht="18.75" customHeight="1" x14ac:dyDescent="0.2">
      <c r="A21" s="67"/>
      <c r="B21" s="78">
        <v>2282</v>
      </c>
      <c r="C21" s="87" t="s">
        <v>73</v>
      </c>
      <c r="D21" s="87"/>
      <c r="E21" s="81">
        <f t="shared" si="0"/>
        <v>2530</v>
      </c>
      <c r="F21" s="82">
        <f t="shared" si="0"/>
        <v>0</v>
      </c>
      <c r="G21" s="83">
        <f t="shared" si="0"/>
        <v>2530</v>
      </c>
      <c r="H21" s="74">
        <f>3000-470</f>
        <v>2530</v>
      </c>
      <c r="I21" s="84">
        <v>0</v>
      </c>
      <c r="J21" s="76">
        <f t="shared" si="1"/>
        <v>2530</v>
      </c>
      <c r="K21" s="74">
        <v>0</v>
      </c>
      <c r="L21" s="84">
        <v>0</v>
      </c>
      <c r="M21" s="76">
        <f t="shared" si="2"/>
        <v>0</v>
      </c>
      <c r="N21" s="74">
        <v>0</v>
      </c>
      <c r="O21" s="84">
        <v>0</v>
      </c>
      <c r="P21" s="76">
        <f t="shared" si="3"/>
        <v>0</v>
      </c>
      <c r="Q21" s="74">
        <v>0</v>
      </c>
      <c r="R21" s="84">
        <v>0</v>
      </c>
      <c r="S21" s="76">
        <f t="shared" si="4"/>
        <v>0</v>
      </c>
    </row>
    <row r="22" spans="1:19" ht="18.75" customHeight="1" x14ac:dyDescent="0.2">
      <c r="A22" s="67"/>
      <c r="B22" s="78">
        <v>2730</v>
      </c>
      <c r="C22" s="79" t="s">
        <v>74</v>
      </c>
      <c r="D22" s="80"/>
      <c r="E22" s="81">
        <f t="shared" si="0"/>
        <v>0</v>
      </c>
      <c r="F22" s="82">
        <f t="shared" si="0"/>
        <v>0</v>
      </c>
      <c r="G22" s="83">
        <f t="shared" si="0"/>
        <v>0</v>
      </c>
      <c r="H22" s="74">
        <v>0</v>
      </c>
      <c r="I22" s="84">
        <v>0</v>
      </c>
      <c r="J22" s="76">
        <f t="shared" si="1"/>
        <v>0</v>
      </c>
      <c r="K22" s="74">
        <v>0</v>
      </c>
      <c r="L22" s="84">
        <v>0</v>
      </c>
      <c r="M22" s="76">
        <f t="shared" si="2"/>
        <v>0</v>
      </c>
      <c r="N22" s="74">
        <v>0</v>
      </c>
      <c r="O22" s="84">
        <v>0</v>
      </c>
      <c r="P22" s="76">
        <f t="shared" si="3"/>
        <v>0</v>
      </c>
      <c r="Q22" s="74">
        <v>0</v>
      </c>
      <c r="R22" s="84">
        <v>0</v>
      </c>
      <c r="S22" s="76">
        <f t="shared" si="4"/>
        <v>0</v>
      </c>
    </row>
    <row r="23" spans="1:19" ht="18.75" customHeight="1" x14ac:dyDescent="0.2">
      <c r="A23" s="67"/>
      <c r="B23" s="78">
        <v>2800</v>
      </c>
      <c r="C23" s="79" t="s">
        <v>75</v>
      </c>
      <c r="D23" s="80"/>
      <c r="E23" s="81">
        <f t="shared" si="0"/>
        <v>0</v>
      </c>
      <c r="F23" s="82">
        <f t="shared" si="0"/>
        <v>0</v>
      </c>
      <c r="G23" s="83">
        <f t="shared" si="0"/>
        <v>0</v>
      </c>
      <c r="H23" s="74">
        <v>0</v>
      </c>
      <c r="I23" s="84">
        <v>0</v>
      </c>
      <c r="J23" s="76">
        <f t="shared" si="1"/>
        <v>0</v>
      </c>
      <c r="K23" s="74">
        <v>0</v>
      </c>
      <c r="L23" s="84">
        <v>0</v>
      </c>
      <c r="M23" s="76">
        <f t="shared" si="2"/>
        <v>0</v>
      </c>
      <c r="N23" s="74">
        <v>0</v>
      </c>
      <c r="O23" s="84">
        <v>0</v>
      </c>
      <c r="P23" s="76">
        <f t="shared" si="3"/>
        <v>0</v>
      </c>
      <c r="Q23" s="74">
        <v>0</v>
      </c>
      <c r="R23" s="84">
        <v>0</v>
      </c>
      <c r="S23" s="76">
        <f t="shared" si="4"/>
        <v>0</v>
      </c>
    </row>
    <row r="24" spans="1:19" ht="18.75" customHeight="1" x14ac:dyDescent="0.2">
      <c r="A24" s="67"/>
      <c r="B24" s="78">
        <v>3110</v>
      </c>
      <c r="C24" s="79" t="s">
        <v>76</v>
      </c>
      <c r="D24" s="80"/>
      <c r="E24" s="81">
        <f t="shared" si="0"/>
        <v>0</v>
      </c>
      <c r="F24" s="82">
        <f t="shared" si="0"/>
        <v>0</v>
      </c>
      <c r="G24" s="83">
        <f t="shared" si="0"/>
        <v>0</v>
      </c>
      <c r="H24" s="74">
        <v>0</v>
      </c>
      <c r="I24" s="84">
        <v>0</v>
      </c>
      <c r="J24" s="76">
        <f t="shared" si="1"/>
        <v>0</v>
      </c>
      <c r="K24" s="74">
        <v>0</v>
      </c>
      <c r="L24" s="84">
        <v>0</v>
      </c>
      <c r="M24" s="76">
        <f t="shared" si="2"/>
        <v>0</v>
      </c>
      <c r="N24" s="74">
        <v>0</v>
      </c>
      <c r="O24" s="84">
        <v>0</v>
      </c>
      <c r="P24" s="76">
        <f t="shared" si="3"/>
        <v>0</v>
      </c>
      <c r="Q24" s="74">
        <v>0</v>
      </c>
      <c r="R24" s="84">
        <v>0</v>
      </c>
      <c r="S24" s="76">
        <f t="shared" si="4"/>
        <v>0</v>
      </c>
    </row>
    <row r="25" spans="1:19" ht="18.75" customHeight="1" x14ac:dyDescent="0.2">
      <c r="A25" s="67"/>
      <c r="B25" s="88">
        <v>3132</v>
      </c>
      <c r="C25" s="89" t="s">
        <v>77</v>
      </c>
      <c r="D25" s="90"/>
      <c r="E25" s="81">
        <f t="shared" ref="E25:G26" si="5">H25+K25+N25+Q25</f>
        <v>0</v>
      </c>
      <c r="F25" s="82">
        <f t="shared" si="5"/>
        <v>0</v>
      </c>
      <c r="G25" s="83">
        <f t="shared" si="5"/>
        <v>0</v>
      </c>
      <c r="H25" s="74">
        <v>0</v>
      </c>
      <c r="I25" s="84">
        <v>0</v>
      </c>
      <c r="J25" s="76">
        <f t="shared" si="1"/>
        <v>0</v>
      </c>
      <c r="K25" s="74">
        <v>0</v>
      </c>
      <c r="L25" s="84">
        <v>0</v>
      </c>
      <c r="M25" s="76">
        <f t="shared" si="2"/>
        <v>0</v>
      </c>
      <c r="N25" s="74">
        <v>0</v>
      </c>
      <c r="O25" s="84">
        <v>0</v>
      </c>
      <c r="P25" s="76">
        <f t="shared" si="3"/>
        <v>0</v>
      </c>
      <c r="Q25" s="74">
        <v>0</v>
      </c>
      <c r="R25" s="84">
        <v>0</v>
      </c>
      <c r="S25" s="76">
        <f t="shared" si="4"/>
        <v>0</v>
      </c>
    </row>
    <row r="26" spans="1:19" ht="18.75" customHeight="1" thickBot="1" x14ac:dyDescent="0.25">
      <c r="A26" s="67"/>
      <c r="B26" s="88">
        <v>3142</v>
      </c>
      <c r="C26" s="91" t="s">
        <v>78</v>
      </c>
      <c r="D26" s="91"/>
      <c r="E26" s="92">
        <f t="shared" si="5"/>
        <v>0</v>
      </c>
      <c r="F26" s="93">
        <f t="shared" si="5"/>
        <v>0</v>
      </c>
      <c r="G26" s="94">
        <f t="shared" si="5"/>
        <v>0</v>
      </c>
      <c r="H26" s="95">
        <v>0</v>
      </c>
      <c r="I26" s="84">
        <v>0</v>
      </c>
      <c r="J26" s="96">
        <f>H26-I26</f>
        <v>0</v>
      </c>
      <c r="K26" s="95">
        <v>0</v>
      </c>
      <c r="L26" s="84">
        <v>0</v>
      </c>
      <c r="M26" s="96">
        <f>K26-L26</f>
        <v>0</v>
      </c>
      <c r="N26" s="95">
        <v>0</v>
      </c>
      <c r="O26" s="84">
        <v>0</v>
      </c>
      <c r="P26" s="96">
        <f>N26-O26</f>
        <v>0</v>
      </c>
      <c r="Q26" s="95">
        <v>0</v>
      </c>
      <c r="R26" s="84">
        <v>0</v>
      </c>
      <c r="S26" s="96">
        <f>Q26-R26</f>
        <v>0</v>
      </c>
    </row>
    <row r="27" spans="1:19" ht="18.75" customHeight="1" thickBot="1" x14ac:dyDescent="0.25">
      <c r="A27" s="97" t="s">
        <v>79</v>
      </c>
      <c r="B27" s="98"/>
      <c r="C27" s="99"/>
      <c r="D27" s="98"/>
      <c r="E27" s="100">
        <f t="shared" ref="E27:Q27" si="6">SUM(E9:E26)</f>
        <v>5543930</v>
      </c>
      <c r="F27" s="101">
        <f>SUM(F9:F26)</f>
        <v>4312366.3500000006</v>
      </c>
      <c r="G27" s="102">
        <f t="shared" si="6"/>
        <v>1231563.6499999999</v>
      </c>
      <c r="H27" s="100">
        <f t="shared" si="6"/>
        <v>5542930</v>
      </c>
      <c r="I27" s="103">
        <f>SUM(I9:I26)</f>
        <v>4311366.3500000006</v>
      </c>
      <c r="J27" s="104">
        <f t="shared" si="6"/>
        <v>1231563.6499999999</v>
      </c>
      <c r="K27" s="100">
        <f t="shared" si="6"/>
        <v>0</v>
      </c>
      <c r="L27" s="101">
        <f>SUM(L9:L26)</f>
        <v>0</v>
      </c>
      <c r="M27" s="104">
        <f>SUM(M9:M26)</f>
        <v>0</v>
      </c>
      <c r="N27" s="100">
        <f t="shared" si="6"/>
        <v>1000</v>
      </c>
      <c r="O27" s="101">
        <f>SUM(O9:O26)</f>
        <v>1000</v>
      </c>
      <c r="P27" s="104">
        <f>SUM(P9:P26)</f>
        <v>0</v>
      </c>
      <c r="Q27" s="100">
        <f t="shared" si="6"/>
        <v>0</v>
      </c>
      <c r="R27" s="101">
        <f>SUM(R9:R26)</f>
        <v>0</v>
      </c>
      <c r="S27" s="104">
        <f>SUM(S9:S26)</f>
        <v>0</v>
      </c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C8:D8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6A40-2565-4FD7-81E7-16AB47BDA805}">
  <sheetPr codeName="Лист4">
    <pageSetUpPr fitToPage="1"/>
  </sheetPr>
  <dimension ref="A1:O144"/>
  <sheetViews>
    <sheetView zoomScale="80" zoomScaleNormal="80" workbookViewId="0">
      <selection sqref="A1:D1"/>
    </sheetView>
  </sheetViews>
  <sheetFormatPr defaultColWidth="9.140625" defaultRowHeight="18.75" outlineLevelRow="1" outlineLevelCol="1" x14ac:dyDescent="0.3"/>
  <cols>
    <col min="1" max="1" width="9.140625" style="3"/>
    <col min="2" max="2" width="66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Ц.Б.!B4</f>
        <v>за 9 місяців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Ц.Б.!I11</f>
        <v>75866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SUM(D6:D55)</f>
        <v>75866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11294+11953+14261+7890</f>
        <v>45398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f>C8</f>
        <v>5491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5491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4119+1372</f>
        <v>5491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23.25" customHeight="1" x14ac:dyDescent="0.3">
      <c r="A17" s="11">
        <v>2210.5</v>
      </c>
      <c r="B17" s="12" t="s">
        <v>8</v>
      </c>
      <c r="C17" s="12"/>
      <c r="D17" s="13">
        <f>C18</f>
        <v>15002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15002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f>695+930</f>
        <v>1625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10</v>
      </c>
      <c r="C20" s="17">
        <f>3327+2340</f>
        <v>5667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11</v>
      </c>
      <c r="C21" s="17">
        <v>7710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>
        <v>2210.6</v>
      </c>
      <c r="B30" s="12" t="s">
        <v>12</v>
      </c>
      <c r="C30" s="12"/>
      <c r="D30" s="13">
        <f>1780+3507</f>
        <v>5287</v>
      </c>
      <c r="E30" s="8"/>
      <c r="F30" s="8"/>
      <c r="G30" s="8"/>
      <c r="I30" s="8"/>
      <c r="J30" s="8"/>
      <c r="K30" s="8"/>
      <c r="M30" s="8"/>
      <c r="N30" s="8"/>
      <c r="O30" s="8"/>
    </row>
    <row r="31" spans="1:15" ht="18" hidden="1" customHeight="1" x14ac:dyDescent="0.3">
      <c r="A31" s="11">
        <v>2210.6999999999998</v>
      </c>
      <c r="B31" s="12" t="s">
        <v>13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SUM(C33:C42)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14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15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SUM(C46:C54)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1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2211.9</v>
      </c>
      <c r="B55" s="12" t="s">
        <v>16</v>
      </c>
      <c r="C55" s="12"/>
      <c r="D55" s="13">
        <f>C56</f>
        <v>4688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14"/>
      <c r="B56" s="15"/>
      <c r="C56" s="16">
        <f>SUM(C57:C83)</f>
        <v>4688</v>
      </c>
      <c r="D56" s="17"/>
      <c r="E56" s="18">
        <f>D55-C56</f>
        <v>0</v>
      </c>
    </row>
    <row r="57" spans="1:15" collapsed="1" x14ac:dyDescent="0.3">
      <c r="A57" s="11"/>
      <c r="B57" s="20" t="s">
        <v>17</v>
      </c>
      <c r="C57" s="17">
        <v>850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18</v>
      </c>
      <c r="C58" s="17">
        <v>638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19</v>
      </c>
      <c r="C59" s="17">
        <v>700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 t="s">
        <v>20</v>
      </c>
      <c r="C60" s="17">
        <v>2500</v>
      </c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outlineLevel="1" x14ac:dyDescent="0.3">
      <c r="A83" s="8"/>
      <c r="B83" s="22"/>
      <c r="D83" s="4" t="b">
        <f>D4=D5</f>
        <v>1</v>
      </c>
      <c r="E83" s="8"/>
      <c r="F83" s="8"/>
      <c r="G83" s="8"/>
      <c r="I83" s="8"/>
      <c r="J83" s="8"/>
      <c r="K83" s="8"/>
      <c r="M83" s="8"/>
      <c r="N83" s="8"/>
      <c r="O83" s="8"/>
    </row>
    <row r="84" spans="1:15" collapsed="1" x14ac:dyDescent="0.3">
      <c r="A84" s="8"/>
      <c r="B84" s="22"/>
      <c r="D84" s="23" t="s">
        <v>21</v>
      </c>
      <c r="E84" s="8"/>
      <c r="F84" s="8"/>
      <c r="G84" s="8"/>
      <c r="I84" s="8"/>
      <c r="J84" s="8"/>
      <c r="K84" s="8"/>
      <c r="M84" s="8"/>
      <c r="N84" s="8"/>
      <c r="O84" s="8"/>
    </row>
    <row r="85" spans="1:15" x14ac:dyDescent="0.3">
      <c r="A85" s="8"/>
      <c r="B85" s="8"/>
      <c r="D85" s="23" t="s">
        <v>21</v>
      </c>
      <c r="E85" s="8"/>
      <c r="F85" s="8"/>
      <c r="G85" s="8"/>
      <c r="I85" s="8"/>
      <c r="J85" s="8"/>
      <c r="K85" s="8"/>
      <c r="M85" s="8"/>
      <c r="N85" s="8"/>
      <c r="O85" s="8"/>
    </row>
    <row r="86" spans="1:15" ht="14.25" customHeight="1" x14ac:dyDescent="0.3">
      <c r="D86" s="23" t="s">
        <v>21</v>
      </c>
    </row>
    <row r="87" spans="1:15" ht="39.75" customHeight="1" x14ac:dyDescent="0.3">
      <c r="A87" s="5">
        <v>2240</v>
      </c>
      <c r="B87" s="6" t="s">
        <v>22</v>
      </c>
      <c r="C87" s="6"/>
      <c r="D87" s="7">
        <f>Ц.Б.!I14</f>
        <v>219335.43000000002</v>
      </c>
      <c r="E87" s="24"/>
      <c r="F87" s="8"/>
      <c r="G87" s="8"/>
      <c r="I87" s="8"/>
      <c r="J87" s="8"/>
      <c r="K87" s="8"/>
      <c r="M87" s="8"/>
      <c r="N87" s="8"/>
      <c r="O87" s="8"/>
    </row>
    <row r="88" spans="1:15" hidden="1" outlineLevel="1" x14ac:dyDescent="0.3">
      <c r="A88" s="25">
        <v>2240</v>
      </c>
      <c r="B88" s="25"/>
      <c r="C88" s="10"/>
      <c r="D88" s="10">
        <f>SUM(D89:D121)</f>
        <v>219335.43</v>
      </c>
      <c r="E88" s="8" t="b">
        <f>D87=D88</f>
        <v>1</v>
      </c>
    </row>
    <row r="89" spans="1:15" hidden="1" collapsed="1" x14ac:dyDescent="0.3">
      <c r="A89" s="14">
        <v>2240.1</v>
      </c>
      <c r="B89" s="12" t="s">
        <v>23</v>
      </c>
      <c r="C89" s="12"/>
      <c r="D89" s="13"/>
    </row>
    <row r="90" spans="1:15" hidden="1" x14ac:dyDescent="0.3">
      <c r="A90" s="14">
        <v>2240.1999999999998</v>
      </c>
      <c r="B90" s="26" t="s">
        <v>24</v>
      </c>
      <c r="C90" s="27"/>
      <c r="D90" s="13"/>
    </row>
    <row r="91" spans="1:15" hidden="1" x14ac:dyDescent="0.3">
      <c r="A91" s="14">
        <v>2240.3000000000002</v>
      </c>
      <c r="B91" s="26" t="s">
        <v>25</v>
      </c>
      <c r="C91" s="27"/>
      <c r="D91" s="13"/>
    </row>
    <row r="92" spans="1:15" hidden="1" outlineLevel="1" x14ac:dyDescent="0.3">
      <c r="A92" s="14"/>
      <c r="B92" s="15"/>
      <c r="C92" s="16">
        <f>SUM(C93:C97)</f>
        <v>0</v>
      </c>
      <c r="D92" s="17"/>
      <c r="E92" s="18">
        <f>D91-C92</f>
        <v>0</v>
      </c>
    </row>
    <row r="93" spans="1:15" hidden="1" collapsed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14"/>
      <c r="C97" s="17"/>
      <c r="D97" s="17"/>
    </row>
    <row r="98" spans="1:5" x14ac:dyDescent="0.3">
      <c r="A98" s="14">
        <v>2240.4</v>
      </c>
      <c r="B98" s="26" t="s">
        <v>26</v>
      </c>
      <c r="C98" s="27"/>
      <c r="D98" s="13">
        <v>1.2</v>
      </c>
    </row>
    <row r="99" spans="1:5" x14ac:dyDescent="0.3">
      <c r="A99" s="14">
        <v>2240.5</v>
      </c>
      <c r="B99" s="26" t="s">
        <v>27</v>
      </c>
      <c r="C99" s="27"/>
      <c r="D99" s="13">
        <f>C100</f>
        <v>24000</v>
      </c>
    </row>
    <row r="100" spans="1:5" hidden="1" outlineLevel="1" x14ac:dyDescent="0.3">
      <c r="A100" s="14"/>
      <c r="B100" s="15"/>
      <c r="C100" s="16">
        <f>SUM(C101:C109)</f>
        <v>24000</v>
      </c>
      <c r="D100" s="17"/>
      <c r="E100" s="18">
        <f>D99-C100</f>
        <v>0</v>
      </c>
    </row>
    <row r="101" spans="1:5" ht="17.25" customHeight="1" collapsed="1" x14ac:dyDescent="0.3">
      <c r="A101" s="14"/>
      <c r="B101" s="19" t="s">
        <v>28</v>
      </c>
      <c r="C101" s="17">
        <v>1200</v>
      </c>
      <c r="D101" s="17"/>
    </row>
    <row r="102" spans="1:5" ht="17.25" customHeight="1" x14ac:dyDescent="0.3">
      <c r="A102" s="14"/>
      <c r="B102" s="19" t="s">
        <v>29</v>
      </c>
      <c r="C102" s="17">
        <v>22800</v>
      </c>
      <c r="D102" s="17"/>
    </row>
    <row r="103" spans="1:5" ht="17.25" hidden="1" customHeight="1" x14ac:dyDescent="0.3">
      <c r="A103" s="14"/>
      <c r="B103" s="19"/>
      <c r="C103" s="17"/>
      <c r="D103" s="17"/>
    </row>
    <row r="104" spans="1:5" hidden="1" x14ac:dyDescent="0.3">
      <c r="A104" s="14"/>
      <c r="B104" s="20"/>
      <c r="C104" s="17"/>
      <c r="D104" s="17"/>
    </row>
    <row r="105" spans="1:5" hidden="1" x14ac:dyDescent="0.3">
      <c r="A105" s="14"/>
      <c r="B105" s="20"/>
      <c r="C105" s="17"/>
      <c r="D105" s="17"/>
    </row>
    <row r="106" spans="1:5" hidden="1" x14ac:dyDescent="0.3">
      <c r="A106" s="14"/>
      <c r="B106" s="20"/>
      <c r="C106" s="17"/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x14ac:dyDescent="0.3">
      <c r="A109" s="14"/>
      <c r="B109" s="20"/>
      <c r="C109" s="17"/>
      <c r="D109" s="17"/>
    </row>
    <row r="110" spans="1:5" x14ac:dyDescent="0.3">
      <c r="A110" s="14"/>
      <c r="B110" s="26" t="s">
        <v>30</v>
      </c>
      <c r="C110" s="27"/>
      <c r="D110" s="13">
        <f>977.77+242.4+121.2+121.2+121.2+121.2+121.2+121.2</f>
        <v>1947.3700000000003</v>
      </c>
    </row>
    <row r="111" spans="1:5" hidden="1" x14ac:dyDescent="0.3">
      <c r="A111" s="14">
        <v>2240.6999999999998</v>
      </c>
      <c r="B111" s="26" t="s">
        <v>31</v>
      </c>
      <c r="C111" s="27"/>
      <c r="D111" s="13"/>
    </row>
    <row r="112" spans="1:5" hidden="1" x14ac:dyDescent="0.3">
      <c r="A112" s="14">
        <v>2240.8000000000002</v>
      </c>
      <c r="B112" s="26" t="s">
        <v>32</v>
      </c>
      <c r="C112" s="27"/>
      <c r="D112" s="13"/>
    </row>
    <row r="113" spans="1:5" hidden="1" x14ac:dyDescent="0.3">
      <c r="A113" s="14">
        <v>2240.9</v>
      </c>
      <c r="B113" s="26" t="s">
        <v>33</v>
      </c>
      <c r="C113" s="27"/>
      <c r="D113" s="13"/>
    </row>
    <row r="114" spans="1:5" hidden="1" x14ac:dyDescent="0.3">
      <c r="A114" s="14">
        <v>2241.1</v>
      </c>
      <c r="B114" s="26" t="s">
        <v>34</v>
      </c>
      <c r="C114" s="27"/>
      <c r="D114" s="13"/>
    </row>
    <row r="115" spans="1:5" hidden="1" x14ac:dyDescent="0.3">
      <c r="A115" s="14">
        <v>2241.1999999999998</v>
      </c>
      <c r="B115" s="26" t="s">
        <v>35</v>
      </c>
      <c r="C115" s="27"/>
      <c r="D115" s="13"/>
    </row>
    <row r="116" spans="1:5" x14ac:dyDescent="0.3">
      <c r="A116" s="14">
        <v>2241.3000000000002</v>
      </c>
      <c r="B116" s="26" t="s">
        <v>36</v>
      </c>
      <c r="C116" s="27"/>
      <c r="D116" s="13">
        <f>3008.9+4240.42+4253.64+4257.64+4310.51+4308.46+2626.74+2451.97+2731.97</f>
        <v>32190.25</v>
      </c>
    </row>
    <row r="117" spans="1:5" hidden="1" x14ac:dyDescent="0.3">
      <c r="A117" s="14">
        <v>2241.4</v>
      </c>
      <c r="B117" s="26" t="s">
        <v>37</v>
      </c>
      <c r="C117" s="27"/>
      <c r="D117" s="13"/>
    </row>
    <row r="118" spans="1:5" hidden="1" x14ac:dyDescent="0.3">
      <c r="A118" s="14">
        <v>2241.5</v>
      </c>
      <c r="B118" s="26" t="s">
        <v>38</v>
      </c>
      <c r="C118" s="27"/>
      <c r="D118" s="13"/>
    </row>
    <row r="119" spans="1:5" ht="38.25" hidden="1" customHeight="1" x14ac:dyDescent="0.3">
      <c r="A119" s="14">
        <v>2241.6</v>
      </c>
      <c r="B119" s="28" t="s">
        <v>39</v>
      </c>
      <c r="C119" s="27"/>
      <c r="D119" s="13"/>
    </row>
    <row r="120" spans="1:5" hidden="1" x14ac:dyDescent="0.3">
      <c r="A120" s="14">
        <v>2241.6999999999998</v>
      </c>
      <c r="B120" s="26" t="s">
        <v>40</v>
      </c>
      <c r="C120" s="27"/>
      <c r="D120" s="13"/>
    </row>
    <row r="121" spans="1:5" x14ac:dyDescent="0.3">
      <c r="A121" s="14">
        <v>2241.9</v>
      </c>
      <c r="B121" s="26" t="s">
        <v>41</v>
      </c>
      <c r="C121" s="27"/>
      <c r="D121" s="13">
        <f>C122</f>
        <v>161196.60999999999</v>
      </c>
    </row>
    <row r="122" spans="1:5" hidden="1" outlineLevel="1" x14ac:dyDescent="0.3">
      <c r="A122" s="14"/>
      <c r="B122" s="15"/>
      <c r="C122" s="16">
        <f>SUM(C123:C142)</f>
        <v>161196.60999999999</v>
      </c>
      <c r="D122" s="29"/>
      <c r="E122" s="18">
        <f>D121-C122</f>
        <v>0</v>
      </c>
    </row>
    <row r="123" spans="1:5" collapsed="1" x14ac:dyDescent="0.3">
      <c r="A123" s="14"/>
      <c r="B123" s="20" t="s">
        <v>42</v>
      </c>
      <c r="C123" s="17">
        <f>773.77+772.81+773.29+773.29+773.29+773.29+773.29+773.29+773.29</f>
        <v>6959.61</v>
      </c>
      <c r="D123" s="17"/>
    </row>
    <row r="124" spans="1:5" x14ac:dyDescent="0.3">
      <c r="A124" s="14"/>
      <c r="B124" s="20" t="s">
        <v>43</v>
      </c>
      <c r="C124" s="17">
        <f>2600+9252+250+9000+48000+600+2600+9000+2600</f>
        <v>83902</v>
      </c>
      <c r="D124" s="17"/>
    </row>
    <row r="125" spans="1:5" x14ac:dyDescent="0.3">
      <c r="A125" s="14"/>
      <c r="B125" s="20" t="s">
        <v>44</v>
      </c>
      <c r="C125" s="17">
        <f>130+65+65</f>
        <v>260</v>
      </c>
      <c r="D125" s="17"/>
    </row>
    <row r="126" spans="1:5" x14ac:dyDescent="0.3">
      <c r="A126" s="14"/>
      <c r="B126" s="20" t="s">
        <v>45</v>
      </c>
      <c r="C126" s="17">
        <f>1920+1940+1880+1940+2960</f>
        <v>10640</v>
      </c>
      <c r="D126" s="17"/>
    </row>
    <row r="127" spans="1:5" x14ac:dyDescent="0.3">
      <c r="A127" s="14"/>
      <c r="B127" s="20" t="s">
        <v>46</v>
      </c>
      <c r="C127" s="30">
        <f>8000+4435</f>
        <v>12435</v>
      </c>
      <c r="D127" s="17"/>
    </row>
    <row r="128" spans="1:5" x14ac:dyDescent="0.3">
      <c r="A128" s="14"/>
      <c r="B128" s="20" t="s">
        <v>47</v>
      </c>
      <c r="C128" s="30">
        <v>47000</v>
      </c>
      <c r="D128" s="17"/>
    </row>
    <row r="129" spans="1:4" hidden="1" x14ac:dyDescent="0.3">
      <c r="A129" s="14"/>
      <c r="B129" s="20"/>
      <c r="C129" s="30"/>
      <c r="D129" s="17"/>
    </row>
    <row r="130" spans="1:4" hidden="1" x14ac:dyDescent="0.3">
      <c r="A130" s="14" t="s">
        <v>48</v>
      </c>
      <c r="B130" s="20"/>
      <c r="C130" s="30"/>
      <c r="D130" s="17"/>
    </row>
    <row r="131" spans="1:4" hidden="1" x14ac:dyDescent="0.3">
      <c r="A131" s="14"/>
      <c r="B131" s="20"/>
      <c r="C131" s="30"/>
      <c r="D131" s="17"/>
    </row>
    <row r="132" spans="1:4" hidden="1" x14ac:dyDescent="0.3">
      <c r="A132" s="14"/>
      <c r="B132" s="20"/>
      <c r="C132" s="30"/>
      <c r="D132" s="17"/>
    </row>
    <row r="133" spans="1:4" hidden="1" x14ac:dyDescent="0.3">
      <c r="A133" s="14"/>
      <c r="B133" s="20"/>
      <c r="C133" s="30"/>
      <c r="D133" s="17"/>
    </row>
    <row r="134" spans="1:4" hidden="1" x14ac:dyDescent="0.3">
      <c r="A134" s="14"/>
      <c r="B134" s="20"/>
      <c r="C134" s="30"/>
      <c r="D134" s="17"/>
    </row>
    <row r="135" spans="1:4" hidden="1" x14ac:dyDescent="0.3">
      <c r="A135" s="14"/>
      <c r="B135" s="20"/>
      <c r="C135" s="30"/>
      <c r="D135" s="17"/>
    </row>
    <row r="136" spans="1:4" ht="19.5" hidden="1" customHeight="1" x14ac:dyDescent="0.3">
      <c r="A136" s="14"/>
      <c r="B136" s="20"/>
      <c r="C136" s="17"/>
      <c r="D136" s="17"/>
    </row>
    <row r="137" spans="1:4" hidden="1" x14ac:dyDescent="0.3">
      <c r="A137" s="14"/>
      <c r="B137" s="19"/>
      <c r="C137" s="17"/>
      <c r="D137" s="17"/>
    </row>
    <row r="138" spans="1:4" hidden="1" x14ac:dyDescent="0.3">
      <c r="A138" s="14"/>
      <c r="B138" s="20"/>
      <c r="C138" s="17"/>
      <c r="D138" s="17"/>
    </row>
    <row r="139" spans="1:4" hidden="1" x14ac:dyDescent="0.3">
      <c r="A139" s="14"/>
      <c r="B139" s="20"/>
      <c r="C139" s="17"/>
      <c r="D139" s="17"/>
    </row>
    <row r="140" spans="1:4" hidden="1" x14ac:dyDescent="0.3">
      <c r="A140" s="14"/>
      <c r="B140" s="19"/>
      <c r="C140" s="17"/>
      <c r="D140" s="17"/>
    </row>
    <row r="141" spans="1:4" hidden="1" x14ac:dyDescent="0.3">
      <c r="A141" s="14"/>
      <c r="B141" s="19"/>
      <c r="C141" s="17"/>
      <c r="D141" s="17"/>
    </row>
    <row r="142" spans="1:4" hidden="1" x14ac:dyDescent="0.3">
      <c r="A142" s="14"/>
      <c r="B142" s="19"/>
      <c r="C142" s="17"/>
      <c r="D142" s="17"/>
    </row>
    <row r="143" spans="1:4" hidden="1" outlineLevel="1" x14ac:dyDescent="0.3">
      <c r="D143" s="4" t="b">
        <f>D87=D88</f>
        <v>1</v>
      </c>
    </row>
    <row r="144" spans="1:4" hidden="1" collapsed="1" x14ac:dyDescent="0.3"/>
  </sheetData>
  <sheetProtection sheet="1" objects="1" scenarios="1"/>
  <mergeCells count="31">
    <mergeCell ref="B121:C121"/>
    <mergeCell ref="B115:C115"/>
    <mergeCell ref="B116:C116"/>
    <mergeCell ref="B117:C117"/>
    <mergeCell ref="B118:C118"/>
    <mergeCell ref="B119:C119"/>
    <mergeCell ref="B120:C120"/>
    <mergeCell ref="B99:C99"/>
    <mergeCell ref="B110:C110"/>
    <mergeCell ref="B111:C111"/>
    <mergeCell ref="B112:C112"/>
    <mergeCell ref="B113:C113"/>
    <mergeCell ref="B114:C114"/>
    <mergeCell ref="B55:C55"/>
    <mergeCell ref="B87:C87"/>
    <mergeCell ref="B89:C89"/>
    <mergeCell ref="B90:C90"/>
    <mergeCell ref="B91:C91"/>
    <mergeCell ref="B98:C98"/>
    <mergeCell ref="B16:C16"/>
    <mergeCell ref="B17:C17"/>
    <mergeCell ref="B30:C30"/>
    <mergeCell ref="B31:C31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Ц.Б.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2026-03-26T13:08:42Z</dcterms:created>
  <dcterms:modified xsi:type="dcterms:W3CDTF">2026-03-26T13:08:43Z</dcterms:modified>
</cp:coreProperties>
</file>