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9F3A6274-2891-4CA2-86A5-7690099CB897}" xr6:coauthVersionLast="36" xr6:coauthVersionMax="36" xr10:uidLastSave="{00000000-0000-0000-0000-000000000000}"/>
  <bookViews>
    <workbookView xWindow="0" yWindow="0" windowWidth="28800" windowHeight="11625" xr2:uid="{D9E117A4-5845-471D-963A-18053F9B6D9A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F25" i="3" s="1"/>
  <c r="BD25" i="3"/>
  <c r="BC25" i="3"/>
  <c r="AZ25" i="3"/>
  <c r="AV25" i="3"/>
  <c r="AU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F24" i="3" s="1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H24" i="3" s="1"/>
  <c r="S24" i="3"/>
  <c r="P24" i="3"/>
  <c r="L24" i="3"/>
  <c r="M24" i="3" s="1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M23" i="3" s="1"/>
  <c r="I23" i="3"/>
  <c r="F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W22" i="3" s="1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F21" i="3" s="1"/>
  <c r="BD21" i="3"/>
  <c r="BC21" i="3"/>
  <c r="AZ21" i="3"/>
  <c r="AW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H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F20" i="3" s="1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W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I18" i="3" s="1"/>
  <c r="K18" i="3"/>
  <c r="H18" i="3" s="1"/>
  <c r="E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F17" i="3" s="1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I17" i="3" s="1"/>
  <c r="F17" i="3" s="1"/>
  <c r="K17" i="3"/>
  <c r="M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M16" i="3" s="1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I15" i="3" s="1"/>
  <c r="F15" i="3" s="1"/>
  <c r="AU15" i="3"/>
  <c r="AT15" i="3"/>
  <c r="AQ15" i="3"/>
  <c r="AN15" i="3"/>
  <c r="AM15" i="3"/>
  <c r="AL15" i="3"/>
  <c r="AK15" i="3"/>
  <c r="AH15" i="3"/>
  <c r="AE15" i="3"/>
  <c r="AB15" i="3"/>
  <c r="Y15" i="3"/>
  <c r="V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F14" i="3"/>
  <c r="BE14" i="3"/>
  <c r="BD14" i="3"/>
  <c r="BC14" i="3"/>
  <c r="AZ14" i="3"/>
  <c r="AV14" i="3"/>
  <c r="AW14" i="3" s="1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M12" i="3" s="1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F11" i="3" s="1"/>
  <c r="BC11" i="3"/>
  <c r="AZ11" i="3"/>
  <c r="AV11" i="3"/>
  <c r="AU11" i="3"/>
  <c r="AW11" i="3" s="1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K11" i="3"/>
  <c r="H11" i="3" s="1"/>
  <c r="E11" i="3" s="1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W10" i="3" s="1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M10" i="3" s="1"/>
  <c r="K10" i="3"/>
  <c r="CS9" i="3"/>
  <c r="CP9" i="3"/>
  <c r="CP27" i="3" s="1"/>
  <c r="CM9" i="3"/>
  <c r="CJ9" i="3"/>
  <c r="CG9" i="3"/>
  <c r="CD9" i="3"/>
  <c r="CD27" i="3" s="1"/>
  <c r="CA9" i="3"/>
  <c r="BX9" i="3"/>
  <c r="BU9" i="3"/>
  <c r="BR9" i="3"/>
  <c r="BR27" i="3" s="1"/>
  <c r="BO9" i="3"/>
  <c r="BL9" i="3"/>
  <c r="BI9" i="3"/>
  <c r="BE9" i="3"/>
  <c r="BD9" i="3"/>
  <c r="BF9" i="3" s="1"/>
  <c r="BC9" i="3"/>
  <c r="AZ9" i="3"/>
  <c r="AZ27" i="3" s="1"/>
  <c r="AV9" i="3"/>
  <c r="AU9" i="3"/>
  <c r="AT9" i="3"/>
  <c r="AQ9" i="3"/>
  <c r="AM9" i="3"/>
  <c r="AL9" i="3"/>
  <c r="AK9" i="3"/>
  <c r="AH9" i="3"/>
  <c r="AH27" i="3" s="1"/>
  <c r="AE9" i="3"/>
  <c r="AB9" i="3"/>
  <c r="Y9" i="3"/>
  <c r="U9" i="3"/>
  <c r="T9" i="3"/>
  <c r="S9" i="3"/>
  <c r="P9" i="3"/>
  <c r="L9" i="3"/>
  <c r="K9" i="3"/>
  <c r="M9" i="3" s="1"/>
  <c r="C124" i="2"/>
  <c r="C122" i="2"/>
  <c r="C121" i="2" s="1"/>
  <c r="D120" i="2" s="1"/>
  <c r="E121" i="2" s="1"/>
  <c r="D119" i="2"/>
  <c r="D114" i="2"/>
  <c r="C105" i="2"/>
  <c r="E105" i="2" s="1"/>
  <c r="C94" i="2"/>
  <c r="D93" i="2" s="1"/>
  <c r="E94" i="2" s="1"/>
  <c r="C85" i="2"/>
  <c r="C84" i="2"/>
  <c r="D83" i="2" s="1"/>
  <c r="D81" i="2"/>
  <c r="C56" i="2"/>
  <c r="D55" i="2" s="1"/>
  <c r="E56" i="2" s="1"/>
  <c r="C50" i="2"/>
  <c r="E50" i="2" s="1"/>
  <c r="C44" i="2"/>
  <c r="D43" i="2"/>
  <c r="E44" i="2" s="1"/>
  <c r="C37" i="2"/>
  <c r="E37" i="2" s="1"/>
  <c r="C25" i="2"/>
  <c r="C22" i="2"/>
  <c r="D21" i="2" s="1"/>
  <c r="E22" i="2" s="1"/>
  <c r="C9" i="2"/>
  <c r="C8" i="2"/>
  <c r="D7" i="2" s="1"/>
  <c r="AN9" i="3" l="1"/>
  <c r="AW12" i="3"/>
  <c r="BF12" i="3"/>
  <c r="V18" i="3"/>
  <c r="AW25" i="3"/>
  <c r="AW23" i="3"/>
  <c r="BF23" i="3"/>
  <c r="BF13" i="3"/>
  <c r="AN26" i="3"/>
  <c r="I11" i="3"/>
  <c r="F11" i="3" s="1"/>
  <c r="H16" i="3"/>
  <c r="J18" i="3"/>
  <c r="AN18" i="3"/>
  <c r="V23" i="3"/>
  <c r="AW26" i="3"/>
  <c r="I13" i="3"/>
  <c r="F13" i="3" s="1"/>
  <c r="BO27" i="3"/>
  <c r="CA27" i="3"/>
  <c r="CM27" i="3"/>
  <c r="BF16" i="3"/>
  <c r="AN22" i="3"/>
  <c r="I24" i="3"/>
  <c r="F24" i="3" s="1"/>
  <c r="U27" i="3"/>
  <c r="I9" i="3"/>
  <c r="F9" i="3" s="1"/>
  <c r="V11" i="3"/>
  <c r="H19" i="3"/>
  <c r="E19" i="3" s="1"/>
  <c r="M19" i="3"/>
  <c r="H10" i="3"/>
  <c r="I22" i="3"/>
  <c r="V22" i="3"/>
  <c r="V12" i="3"/>
  <c r="I12" i="3"/>
  <c r="F12" i="3" s="1"/>
  <c r="I21" i="3"/>
  <c r="F21" i="3" s="1"/>
  <c r="AT27" i="3"/>
  <c r="G11" i="3"/>
  <c r="BU27" i="3"/>
  <c r="I10" i="3"/>
  <c r="F10" i="3" s="1"/>
  <c r="BE27" i="3"/>
  <c r="I16" i="3"/>
  <c r="F16" i="3" s="1"/>
  <c r="H9" i="3"/>
  <c r="Y27" i="3"/>
  <c r="AN14" i="3"/>
  <c r="V19" i="3"/>
  <c r="AN20" i="3"/>
  <c r="AW20" i="3"/>
  <c r="AN21" i="3"/>
  <c r="F22" i="3"/>
  <c r="AN23" i="3"/>
  <c r="AN24" i="3"/>
  <c r="AW24" i="3"/>
  <c r="V25" i="3"/>
  <c r="CS27" i="3"/>
  <c r="AQ27" i="3"/>
  <c r="AN19" i="3"/>
  <c r="AN10" i="3"/>
  <c r="AN12" i="3"/>
  <c r="AW13" i="3"/>
  <c r="M14" i="3"/>
  <c r="V14" i="3"/>
  <c r="BF15" i="3"/>
  <c r="AN16" i="3"/>
  <c r="AW16" i="3"/>
  <c r="AN17" i="3"/>
  <c r="AW17" i="3"/>
  <c r="M21" i="3"/>
  <c r="V21" i="3"/>
  <c r="J9" i="3"/>
  <c r="E9" i="3"/>
  <c r="J10" i="3"/>
  <c r="J16" i="3"/>
  <c r="E16" i="3"/>
  <c r="G16" i="3" s="1"/>
  <c r="L27" i="3"/>
  <c r="T27" i="3"/>
  <c r="AB27" i="3"/>
  <c r="BC27" i="3"/>
  <c r="BI27" i="3"/>
  <c r="CG27" i="3"/>
  <c r="AK27" i="3"/>
  <c r="BF10" i="3"/>
  <c r="AN13" i="3"/>
  <c r="AW15" i="3"/>
  <c r="J19" i="3"/>
  <c r="V20" i="3"/>
  <c r="H20" i="3"/>
  <c r="J21" i="3"/>
  <c r="E21" i="3"/>
  <c r="G21" i="3" s="1"/>
  <c r="M25" i="3"/>
  <c r="H25" i="3"/>
  <c r="AE27" i="3"/>
  <c r="AM27" i="3"/>
  <c r="AW9" i="3"/>
  <c r="AU27" i="3"/>
  <c r="BD27" i="3"/>
  <c r="BL27" i="3"/>
  <c r="BX27" i="3"/>
  <c r="CJ27" i="3"/>
  <c r="E10" i="3"/>
  <c r="G10" i="3" s="1"/>
  <c r="S27" i="3"/>
  <c r="J11" i="3"/>
  <c r="H14" i="3"/>
  <c r="H15" i="3"/>
  <c r="M15" i="3"/>
  <c r="F18" i="3"/>
  <c r="G18" i="3" s="1"/>
  <c r="G19" i="3"/>
  <c r="M20" i="3"/>
  <c r="I20" i="3"/>
  <c r="F20" i="3" s="1"/>
  <c r="AL27" i="3"/>
  <c r="P13" i="3"/>
  <c r="K13" i="3"/>
  <c r="P27" i="3"/>
  <c r="V9" i="3"/>
  <c r="AV27" i="3"/>
  <c r="V10" i="3"/>
  <c r="M11" i="3"/>
  <c r="V16" i="3"/>
  <c r="H17" i="3"/>
  <c r="BF18" i="3"/>
  <c r="M22" i="3"/>
  <c r="H22" i="3"/>
  <c r="J24" i="3"/>
  <c r="E24" i="3"/>
  <c r="G24" i="3" s="1"/>
  <c r="I26" i="3"/>
  <c r="F26" i="3" s="1"/>
  <c r="H12" i="3"/>
  <c r="I14" i="3"/>
  <c r="F14" i="3" s="1"/>
  <c r="V17" i="3"/>
  <c r="M18" i="3"/>
  <c r="BF22" i="3"/>
  <c r="V24" i="3"/>
  <c r="M26" i="3"/>
  <c r="H26" i="3"/>
  <c r="H23" i="3"/>
  <c r="D4" i="2"/>
  <c r="E5" i="2" s="1"/>
  <c r="E8" i="2"/>
  <c r="D79" i="2"/>
  <c r="E84" i="2"/>
  <c r="AN27" i="3" l="1"/>
  <c r="BF27" i="3"/>
  <c r="F27" i="3"/>
  <c r="AW27" i="3"/>
  <c r="E14" i="3"/>
  <c r="G14" i="3" s="1"/>
  <c r="J14" i="3"/>
  <c r="I27" i="3"/>
  <c r="J12" i="3"/>
  <c r="E12" i="3"/>
  <c r="G12" i="3" s="1"/>
  <c r="J17" i="3"/>
  <c r="E17" i="3"/>
  <c r="G17" i="3" s="1"/>
  <c r="E23" i="3"/>
  <c r="G23" i="3" s="1"/>
  <c r="J23" i="3"/>
  <c r="E26" i="3"/>
  <c r="G26" i="3" s="1"/>
  <c r="J26" i="3"/>
  <c r="E22" i="3"/>
  <c r="G22" i="3" s="1"/>
  <c r="J22" i="3"/>
  <c r="V27" i="3"/>
  <c r="M13" i="3"/>
  <c r="M27" i="3" s="1"/>
  <c r="H13" i="3"/>
  <c r="E15" i="3"/>
  <c r="G15" i="3" s="1"/>
  <c r="J15" i="3"/>
  <c r="K27" i="3"/>
  <c r="J25" i="3"/>
  <c r="E25" i="3"/>
  <c r="G25" i="3" s="1"/>
  <c r="J20" i="3"/>
  <c r="E20" i="3"/>
  <c r="G20" i="3" s="1"/>
  <c r="G9" i="3"/>
  <c r="D136" i="2"/>
  <c r="E79" i="2"/>
  <c r="E80" i="2"/>
  <c r="D75" i="2"/>
  <c r="E4" i="2"/>
  <c r="E13" i="3" l="1"/>
  <c r="J13" i="3"/>
  <c r="J27" i="3" s="1"/>
  <c r="H27" i="3"/>
  <c r="G13" i="3" l="1"/>
  <c r="G27" i="3" s="1"/>
  <c r="E27" i="3"/>
</calcChain>
</file>

<file path=xl/sharedStrings.xml><?xml version="1.0" encoding="utf-8"?>
<sst xmlns="http://schemas.openxmlformats.org/spreadsheetml/2006/main" count="200" uniqueCount="106">
  <si>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</si>
  <si>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</si>
  <si>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</si>
  <si>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</si>
  <si>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</si>
  <si>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</si>
  <si>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</si>
  <si>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Підписка </t>
  </si>
  <si>
    <t>Медикаменти</t>
  </si>
  <si>
    <t>Господарчі товари</t>
  </si>
  <si>
    <t>Пензлі, валіки</t>
  </si>
  <si>
    <t>Фарба, емаль</t>
  </si>
  <si>
    <t>Будівельні матеріали</t>
  </si>
  <si>
    <t>Електротовари (радіосистема і мікрофон)</t>
  </si>
  <si>
    <t xml:space="preserve">Миючі засоби    </t>
  </si>
  <si>
    <t>Меблі</t>
  </si>
  <si>
    <t>Бензин</t>
  </si>
  <si>
    <t>Запчастини</t>
  </si>
  <si>
    <t>Ін.матеріали</t>
  </si>
  <si>
    <t>жилка для тримера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</si>
  <si>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</si>
  <si>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</si>
  <si>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</si>
  <si>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</si>
  <si>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</si>
  <si>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</si>
  <si>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</si>
  <si>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</si>
  <si>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</si>
  <si>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</si>
  <si>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демонтаж вікон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</si>
  <si>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</si>
  <si>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</si>
  <si>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</si>
  <si>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</si>
  <si>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</si>
  <si>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</si>
  <si>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</si>
  <si>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</si>
  <si>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</si>
  <si>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</si>
  <si>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</si>
  <si>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</si>
  <si>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</si>
  <si>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</si>
  <si>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</si>
  <si>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Дослідження змивів питної води</t>
  </si>
  <si>
    <t>опломбув. Лічильника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</si>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</sst>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4" fontId="3" fillId="0" borderId="0" xfId="1" applyNumberFormat="1" applyFont="1"/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FD43F7D5-4108-4323-A336-DDDB24632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C5AB-8CB5-4C84-836C-A4D8492B2492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6" customWidth="1"/>
    <col min="2" max="2" width="10.140625" style="197" customWidth="1"/>
    <col min="3" max="3" width="16" style="195" customWidth="1"/>
    <col min="4" max="4" width="22.85546875" style="140" customWidth="1"/>
    <col min="5" max="5" width="24.7109375" style="140" customWidth="1"/>
    <col min="6" max="6" width="23.7109375" style="195" customWidth="1"/>
    <col min="7" max="7" width="22.28515625" style="195" customWidth="1"/>
    <col min="8" max="8" width="25.28515625" style="195" customWidth="1"/>
    <col min="9" max="9" width="23" style="195" customWidth="1"/>
    <col min="10" max="10" width="21.5703125" style="195" customWidth="1"/>
    <col min="11" max="11" width="21.5703125" style="140" customWidth="1"/>
    <col min="12" max="13" width="21.140625" style="195" customWidth="1"/>
    <col min="14" max="14" width="21.5703125" style="140" customWidth="1"/>
    <col min="15" max="16" width="21.140625" style="195" customWidth="1"/>
    <col min="17" max="17" width="21.5703125" style="140" customWidth="1"/>
    <col min="18" max="19" width="21.140625" style="195" customWidth="1"/>
    <col min="20" max="20" width="21.5703125" style="140" customWidth="1"/>
    <col min="21" max="22" width="21.140625" style="195" customWidth="1"/>
    <col min="23" max="23" width="21.5703125" style="140" customWidth="1"/>
    <col min="24" max="25" width="21.140625" style="195" customWidth="1"/>
    <col min="26" max="26" width="21.5703125" style="140" customWidth="1"/>
    <col min="27" max="28" width="21.140625" style="195" customWidth="1"/>
    <col min="29" max="29" width="21.5703125" style="140" hidden="1" customWidth="1"/>
    <col min="30" max="31" width="21.140625" style="195" hidden="1" customWidth="1"/>
    <col min="32" max="32" width="21.5703125" style="140" hidden="1" customWidth="1"/>
    <col min="33" max="34" width="21.140625" style="195" hidden="1" customWidth="1"/>
    <col min="35" max="35" width="21.5703125" style="140" hidden="1" customWidth="1"/>
    <col min="36" max="37" width="21.140625" style="195" hidden="1" customWidth="1"/>
    <col min="38" max="38" width="21.5703125" style="140" hidden="1" customWidth="1"/>
    <col min="39" max="40" width="21.140625" style="195" hidden="1" customWidth="1"/>
    <col min="41" max="41" width="21.5703125" style="140" hidden="1" customWidth="1"/>
    <col min="42" max="43" width="21.140625" style="195" hidden="1" customWidth="1"/>
    <col min="44" max="44" width="21.7109375" style="140" hidden="1" customWidth="1"/>
    <col min="45" max="46" width="21.7109375" style="195" hidden="1" customWidth="1"/>
    <col min="47" max="47" width="21.5703125" style="140" customWidth="1"/>
    <col min="48" max="49" width="21.140625" style="195" customWidth="1"/>
    <col min="50" max="50" width="21.5703125" style="140" customWidth="1"/>
    <col min="51" max="52" width="21.140625" style="195" customWidth="1"/>
    <col min="53" max="53" width="21.5703125" style="140" customWidth="1"/>
    <col min="54" max="55" width="21.140625" style="195" customWidth="1"/>
    <col min="56" max="56" width="25.28515625" style="195" customWidth="1"/>
    <col min="57" max="57" width="23" style="195" customWidth="1"/>
    <col min="58" max="58" width="21.5703125" style="195" customWidth="1"/>
    <col min="59" max="59" width="18.140625" style="140" customWidth="1"/>
    <col min="60" max="61" width="17.85546875" style="195" customWidth="1"/>
    <col min="62" max="62" width="20.5703125" style="195" customWidth="1"/>
    <col min="63" max="64" width="22.7109375" style="195" customWidth="1"/>
    <col min="65" max="65" width="21.140625" style="140" customWidth="1"/>
    <col min="66" max="67" width="20.85546875" style="195" customWidth="1"/>
    <col min="68" max="68" width="21.5703125" style="140" customWidth="1"/>
    <col min="69" max="70" width="21.140625" style="195" customWidth="1"/>
    <col min="71" max="71" width="21.5703125" style="140" customWidth="1"/>
    <col min="72" max="73" width="21.140625" style="195" customWidth="1"/>
    <col min="74" max="74" width="21.5703125" style="140" customWidth="1"/>
    <col min="75" max="76" width="21.140625" style="195" customWidth="1"/>
    <col min="77" max="77" width="21.5703125" style="140" hidden="1" customWidth="1"/>
    <col min="78" max="79" width="21.140625" style="195" hidden="1" customWidth="1"/>
    <col min="80" max="80" width="21.7109375" style="140" hidden="1" customWidth="1"/>
    <col min="81" max="82" width="21.7109375" style="195" hidden="1" customWidth="1"/>
    <col min="83" max="83" width="21.5703125" style="140" hidden="1" customWidth="1"/>
    <col min="84" max="85" width="21.140625" style="195" hidden="1" customWidth="1"/>
    <col min="86" max="86" width="22" style="140" hidden="1" customWidth="1"/>
    <col min="87" max="87" width="20" style="195" hidden="1" customWidth="1"/>
    <col min="88" max="88" width="18.28515625" style="195" hidden="1" customWidth="1"/>
    <col min="89" max="89" width="21.5703125" style="140" hidden="1" customWidth="1"/>
    <col min="90" max="91" width="21.140625" style="195" hidden="1" customWidth="1"/>
    <col min="92" max="92" width="22" style="140" hidden="1" customWidth="1"/>
    <col min="93" max="93" width="20" style="195" hidden="1" customWidth="1"/>
    <col min="94" max="94" width="18.28515625" style="195" hidden="1" customWidth="1"/>
    <col min="95" max="95" width="22" style="140" hidden="1" customWidth="1"/>
    <col min="96" max="96" width="20" style="195" hidden="1" customWidth="1"/>
    <col min="97" max="97" width="18.28515625" style="195" hidden="1" customWidth="1"/>
    <col min="98" max="99" width="18.140625" style="195" customWidth="1"/>
    <col min="100" max="100" width="14.28515625" style="140" customWidth="1"/>
    <col min="101" max="103" width="18.140625" style="195" customWidth="1"/>
    <col min="104" max="105" width="14.28515625" style="140" customWidth="1"/>
    <col min="106" max="16384" width="9.140625" style="140"/>
  </cols>
  <sheetData>
    <row r="1" spans="1:104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J1" s="40"/>
      <c r="AK1" s="40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D1" s="40"/>
      <c r="BE1" s="41"/>
      <c r="BF1" s="41"/>
      <c r="BH1" s="40"/>
      <c r="BI1" s="40"/>
      <c r="BJ1" s="40"/>
      <c r="BK1" s="41"/>
      <c r="BL1" s="41"/>
      <c r="BN1" s="40"/>
      <c r="BO1" s="40"/>
      <c r="BQ1" s="40"/>
      <c r="BR1" s="40"/>
      <c r="BT1" s="40"/>
      <c r="BU1" s="40"/>
      <c r="BW1" s="40"/>
      <c r="BX1" s="40"/>
      <c r="BZ1" s="40"/>
      <c r="CA1" s="40"/>
      <c r="CC1" s="40"/>
      <c r="CD1" s="40"/>
      <c r="CF1" s="40"/>
      <c r="CG1" s="40"/>
      <c r="CI1" s="40"/>
      <c r="CJ1" s="40"/>
      <c r="CL1" s="40"/>
      <c r="CM1" s="40"/>
      <c r="CO1" s="40"/>
      <c r="CP1" s="40"/>
      <c r="CR1" s="40"/>
      <c r="CS1" s="40"/>
      <c r="CT1" s="40"/>
      <c r="CU1" s="41"/>
      <c r="CW1" s="40"/>
      <c r="CX1" s="40"/>
      <c r="CY1" s="41"/>
    </row>
    <row r="2" spans="1:104" s="42" customFormat="1" ht="12.75" customHeight="1" x14ac:dyDescent="0.35">
      <c r="A2" s="38"/>
      <c r="B2" s="43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</row>
    <row r="3" spans="1:104" s="42" customFormat="1" ht="38.25" customHeight="1" x14ac:dyDescent="0.35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</row>
    <row r="4" spans="1:104" s="42" customFormat="1" ht="25.5" customHeight="1" x14ac:dyDescent="0.35">
      <c r="A4" s="38"/>
      <c r="B4" s="44" t="s">
        <v>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104" s="38" customFormat="1" ht="18.75" customHeight="1" thickBot="1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N5" s="46"/>
      <c r="O5" s="47"/>
      <c r="Q5" s="46"/>
      <c r="T5" s="46"/>
      <c r="U5" s="47"/>
      <c r="W5" s="46"/>
      <c r="X5" s="47"/>
      <c r="Z5" s="46"/>
      <c r="AC5" s="46"/>
      <c r="AF5" s="46"/>
      <c r="AI5" s="46"/>
      <c r="AL5" s="46"/>
      <c r="AM5" s="47"/>
      <c r="AO5" s="46"/>
      <c r="AR5" s="46"/>
      <c r="AU5" s="46"/>
      <c r="AV5" s="47"/>
      <c r="AX5" s="46"/>
      <c r="AY5" s="47"/>
      <c r="BA5" s="46"/>
      <c r="BB5" s="47"/>
      <c r="BD5" s="46"/>
      <c r="BE5" s="46"/>
      <c r="BF5" s="46"/>
      <c r="BG5" s="46"/>
      <c r="BJ5" s="46"/>
      <c r="BK5" s="46"/>
      <c r="BL5" s="46"/>
      <c r="BM5" s="46"/>
      <c r="BP5" s="46"/>
      <c r="BS5" s="46"/>
      <c r="BV5" s="46"/>
      <c r="BY5" s="46"/>
      <c r="CB5" s="46"/>
      <c r="CE5" s="46"/>
      <c r="CH5" s="46"/>
      <c r="CK5" s="46"/>
      <c r="CN5" s="46"/>
      <c r="CQ5" s="46"/>
      <c r="CT5" s="46"/>
      <c r="CU5" s="46"/>
      <c r="CV5" s="46"/>
      <c r="CX5" s="46"/>
      <c r="CY5" s="46"/>
      <c r="CZ5" s="46"/>
    </row>
    <row r="6" spans="1:104" s="42" customFormat="1" ht="52.5" customHeight="1" thickBot="1" x14ac:dyDescent="0.3">
      <c r="A6" s="48" t="s">
        <v>51</v>
      </c>
      <c r="B6" s="49" t="s">
        <v>52</v>
      </c>
      <c r="C6" s="50" t="s">
        <v>53</v>
      </c>
      <c r="D6" s="51"/>
      <c r="E6" s="52" t="s">
        <v>54</v>
      </c>
      <c r="F6" s="53"/>
      <c r="G6" s="54"/>
      <c r="H6" s="55" t="s">
        <v>55</v>
      </c>
      <c r="I6" s="56"/>
      <c r="J6" s="57"/>
      <c r="K6" s="58" t="s">
        <v>56</v>
      </c>
      <c r="L6" s="59"/>
      <c r="M6" s="60"/>
      <c r="N6" s="61" t="s">
        <v>57</v>
      </c>
      <c r="O6" s="62"/>
      <c r="P6" s="63"/>
      <c r="Q6" s="61" t="s">
        <v>58</v>
      </c>
      <c r="R6" s="62"/>
      <c r="S6" s="63"/>
      <c r="T6" s="64" t="s">
        <v>59</v>
      </c>
      <c r="U6" s="65"/>
      <c r="V6" s="66"/>
      <c r="W6" s="64" t="s">
        <v>60</v>
      </c>
      <c r="X6" s="65"/>
      <c r="Y6" s="66"/>
      <c r="Z6" s="64" t="s">
        <v>61</v>
      </c>
      <c r="AA6" s="65"/>
      <c r="AB6" s="66"/>
      <c r="AC6" s="67" t="s">
        <v>62</v>
      </c>
      <c r="AD6" s="68"/>
      <c r="AE6" s="69"/>
      <c r="AF6" s="67" t="s">
        <v>63</v>
      </c>
      <c r="AG6" s="68"/>
      <c r="AH6" s="69"/>
      <c r="AI6" s="67" t="s">
        <v>64</v>
      </c>
      <c r="AJ6" s="68"/>
      <c r="AK6" s="69"/>
      <c r="AL6" s="61" t="s">
        <v>65</v>
      </c>
      <c r="AM6" s="62"/>
      <c r="AN6" s="63"/>
      <c r="AO6" s="61" t="s">
        <v>66</v>
      </c>
      <c r="AP6" s="62"/>
      <c r="AQ6" s="63"/>
      <c r="AR6" s="61" t="s">
        <v>67</v>
      </c>
      <c r="AS6" s="62"/>
      <c r="AT6" s="63"/>
      <c r="AU6" s="70" t="s">
        <v>68</v>
      </c>
      <c r="AV6" s="71"/>
      <c r="AW6" s="72"/>
      <c r="AX6" s="70" t="s">
        <v>69</v>
      </c>
      <c r="AY6" s="71"/>
      <c r="AZ6" s="72"/>
      <c r="BA6" s="70" t="s">
        <v>70</v>
      </c>
      <c r="BB6" s="71"/>
      <c r="BC6" s="72"/>
      <c r="BD6" s="55" t="s">
        <v>71</v>
      </c>
      <c r="BE6" s="56"/>
      <c r="BF6" s="57"/>
      <c r="BG6" s="67" t="s">
        <v>72</v>
      </c>
      <c r="BH6" s="68"/>
      <c r="BI6" s="69"/>
      <c r="BJ6" s="68" t="s">
        <v>73</v>
      </c>
      <c r="BK6" s="68"/>
      <c r="BL6" s="69"/>
      <c r="BM6" s="67" t="s">
        <v>74</v>
      </c>
      <c r="BN6" s="68"/>
      <c r="BO6" s="69"/>
      <c r="BP6" s="67" t="s">
        <v>75</v>
      </c>
      <c r="BQ6" s="68"/>
      <c r="BR6" s="69"/>
      <c r="BS6" s="67" t="s">
        <v>76</v>
      </c>
      <c r="BT6" s="68"/>
      <c r="BU6" s="69"/>
      <c r="BV6" s="67" t="s">
        <v>77</v>
      </c>
      <c r="BW6" s="68"/>
      <c r="BX6" s="69"/>
      <c r="BY6" s="67" t="s">
        <v>78</v>
      </c>
      <c r="BZ6" s="68"/>
      <c r="CA6" s="69"/>
      <c r="CB6" s="73" t="s">
        <v>79</v>
      </c>
      <c r="CC6" s="74"/>
      <c r="CD6" s="75"/>
      <c r="CE6" s="67" t="s">
        <v>80</v>
      </c>
      <c r="CF6" s="68"/>
      <c r="CG6" s="69"/>
      <c r="CH6" s="67" t="s">
        <v>81</v>
      </c>
      <c r="CI6" s="68"/>
      <c r="CJ6" s="69"/>
      <c r="CK6" s="67" t="s">
        <v>82</v>
      </c>
      <c r="CL6" s="68"/>
      <c r="CM6" s="69"/>
      <c r="CN6" s="67" t="s">
        <v>83</v>
      </c>
      <c r="CO6" s="68"/>
      <c r="CP6" s="69"/>
      <c r="CQ6" s="76" t="s">
        <v>84</v>
      </c>
      <c r="CR6" s="77"/>
      <c r="CS6" s="78"/>
    </row>
    <row r="7" spans="1:104" s="42" customFormat="1" ht="49.5" customHeight="1" thickBot="1" x14ac:dyDescent="0.3">
      <c r="A7" s="79"/>
      <c r="B7" s="80"/>
      <c r="C7" s="81"/>
      <c r="D7" s="82"/>
      <c r="E7" s="83" t="s">
        <v>85</v>
      </c>
      <c r="F7" s="84" t="s">
        <v>86</v>
      </c>
      <c r="G7" s="85" t="s">
        <v>87</v>
      </c>
      <c r="H7" s="86" t="s">
        <v>85</v>
      </c>
      <c r="I7" s="87" t="s">
        <v>86</v>
      </c>
      <c r="J7" s="88" t="s">
        <v>87</v>
      </c>
      <c r="K7" s="89" t="s">
        <v>85</v>
      </c>
      <c r="L7" s="90" t="s">
        <v>86</v>
      </c>
      <c r="M7" s="91" t="s">
        <v>87</v>
      </c>
      <c r="N7" s="92" t="s">
        <v>85</v>
      </c>
      <c r="O7" s="93" t="s">
        <v>86</v>
      </c>
      <c r="P7" s="94" t="s">
        <v>87</v>
      </c>
      <c r="Q7" s="95" t="s">
        <v>85</v>
      </c>
      <c r="R7" s="93" t="s">
        <v>86</v>
      </c>
      <c r="S7" s="94" t="s">
        <v>87</v>
      </c>
      <c r="T7" s="83" t="s">
        <v>85</v>
      </c>
      <c r="U7" s="84" t="s">
        <v>86</v>
      </c>
      <c r="V7" s="85" t="s">
        <v>87</v>
      </c>
      <c r="W7" s="95" t="s">
        <v>85</v>
      </c>
      <c r="X7" s="93" t="s">
        <v>86</v>
      </c>
      <c r="Y7" s="94" t="s">
        <v>87</v>
      </c>
      <c r="Z7" s="95" t="s">
        <v>85</v>
      </c>
      <c r="AA7" s="93" t="s">
        <v>86</v>
      </c>
      <c r="AB7" s="94" t="s">
        <v>87</v>
      </c>
      <c r="AC7" s="95" t="s">
        <v>85</v>
      </c>
      <c r="AD7" s="93" t="s">
        <v>86</v>
      </c>
      <c r="AE7" s="94" t="s">
        <v>87</v>
      </c>
      <c r="AF7" s="95" t="s">
        <v>85</v>
      </c>
      <c r="AG7" s="93" t="s">
        <v>86</v>
      </c>
      <c r="AH7" s="94" t="s">
        <v>87</v>
      </c>
      <c r="AI7" s="95" t="s">
        <v>85</v>
      </c>
      <c r="AJ7" s="93" t="s">
        <v>86</v>
      </c>
      <c r="AK7" s="94" t="s">
        <v>87</v>
      </c>
      <c r="AL7" s="89" t="s">
        <v>85</v>
      </c>
      <c r="AM7" s="90" t="s">
        <v>86</v>
      </c>
      <c r="AN7" s="91" t="s">
        <v>87</v>
      </c>
      <c r="AO7" s="95" t="s">
        <v>85</v>
      </c>
      <c r="AP7" s="93" t="s">
        <v>86</v>
      </c>
      <c r="AQ7" s="94" t="s">
        <v>87</v>
      </c>
      <c r="AR7" s="95" t="s">
        <v>85</v>
      </c>
      <c r="AS7" s="93" t="s">
        <v>86</v>
      </c>
      <c r="AT7" s="94" t="s">
        <v>87</v>
      </c>
      <c r="AU7" s="96" t="s">
        <v>85</v>
      </c>
      <c r="AV7" s="97" t="s">
        <v>86</v>
      </c>
      <c r="AW7" s="98" t="s">
        <v>87</v>
      </c>
      <c r="AX7" s="95" t="s">
        <v>85</v>
      </c>
      <c r="AY7" s="93" t="s">
        <v>86</v>
      </c>
      <c r="AZ7" s="94" t="s">
        <v>87</v>
      </c>
      <c r="BA7" s="95" t="s">
        <v>85</v>
      </c>
      <c r="BB7" s="93" t="s">
        <v>86</v>
      </c>
      <c r="BC7" s="94" t="s">
        <v>87</v>
      </c>
      <c r="BD7" s="86" t="s">
        <v>85</v>
      </c>
      <c r="BE7" s="87" t="s">
        <v>86</v>
      </c>
      <c r="BF7" s="88" t="s">
        <v>87</v>
      </c>
      <c r="BG7" s="95" t="s">
        <v>85</v>
      </c>
      <c r="BH7" s="93" t="s">
        <v>86</v>
      </c>
      <c r="BI7" s="94" t="s">
        <v>87</v>
      </c>
      <c r="BJ7" s="92" t="s">
        <v>85</v>
      </c>
      <c r="BK7" s="93" t="s">
        <v>86</v>
      </c>
      <c r="BL7" s="94" t="s">
        <v>87</v>
      </c>
      <c r="BM7" s="95" t="s">
        <v>85</v>
      </c>
      <c r="BN7" s="93" t="s">
        <v>86</v>
      </c>
      <c r="BO7" s="94" t="s">
        <v>87</v>
      </c>
      <c r="BP7" s="95" t="s">
        <v>85</v>
      </c>
      <c r="BQ7" s="93" t="s">
        <v>86</v>
      </c>
      <c r="BR7" s="94" t="s">
        <v>87</v>
      </c>
      <c r="BS7" s="95" t="s">
        <v>85</v>
      </c>
      <c r="BT7" s="93" t="s">
        <v>86</v>
      </c>
      <c r="BU7" s="94" t="s">
        <v>87</v>
      </c>
      <c r="BV7" s="95" t="s">
        <v>85</v>
      </c>
      <c r="BW7" s="93" t="s">
        <v>86</v>
      </c>
      <c r="BX7" s="94" t="s">
        <v>87</v>
      </c>
      <c r="BY7" s="95" t="s">
        <v>85</v>
      </c>
      <c r="BZ7" s="93" t="s">
        <v>86</v>
      </c>
      <c r="CA7" s="94" t="s">
        <v>87</v>
      </c>
      <c r="CB7" s="95" t="s">
        <v>85</v>
      </c>
      <c r="CC7" s="93" t="s">
        <v>86</v>
      </c>
      <c r="CD7" s="94" t="s">
        <v>87</v>
      </c>
      <c r="CE7" s="95" t="s">
        <v>85</v>
      </c>
      <c r="CF7" s="93" t="s">
        <v>86</v>
      </c>
      <c r="CG7" s="94" t="s">
        <v>87</v>
      </c>
      <c r="CH7" s="95" t="s">
        <v>85</v>
      </c>
      <c r="CI7" s="93" t="s">
        <v>86</v>
      </c>
      <c r="CJ7" s="94" t="s">
        <v>87</v>
      </c>
      <c r="CK7" s="95" t="s">
        <v>85</v>
      </c>
      <c r="CL7" s="93" t="s">
        <v>86</v>
      </c>
      <c r="CM7" s="94" t="s">
        <v>87</v>
      </c>
      <c r="CN7" s="95" t="s">
        <v>85</v>
      </c>
      <c r="CO7" s="93" t="s">
        <v>86</v>
      </c>
      <c r="CP7" s="94" t="s">
        <v>87</v>
      </c>
      <c r="CQ7" s="95" t="s">
        <v>85</v>
      </c>
      <c r="CR7" s="93" t="s">
        <v>86</v>
      </c>
      <c r="CS7" s="94" t="s">
        <v>87</v>
      </c>
    </row>
    <row r="8" spans="1:104" s="120" customFormat="1" ht="16.5" thickBot="1" x14ac:dyDescent="0.25">
      <c r="A8" s="99">
        <v>1</v>
      </c>
      <c r="B8" s="100">
        <v>2</v>
      </c>
      <c r="C8" s="101">
        <v>3</v>
      </c>
      <c r="D8" s="102"/>
      <c r="E8" s="103">
        <v>4</v>
      </c>
      <c r="F8" s="104">
        <v>5</v>
      </c>
      <c r="G8" s="105">
        <v>6</v>
      </c>
      <c r="H8" s="106">
        <v>7</v>
      </c>
      <c r="I8" s="107">
        <v>8</v>
      </c>
      <c r="J8" s="108">
        <v>9</v>
      </c>
      <c r="K8" s="109">
        <v>10</v>
      </c>
      <c r="L8" s="110">
        <v>9</v>
      </c>
      <c r="M8" s="110">
        <v>9</v>
      </c>
      <c r="N8" s="111">
        <v>10</v>
      </c>
      <c r="O8" s="112">
        <v>9</v>
      </c>
      <c r="P8" s="112">
        <v>9</v>
      </c>
      <c r="Q8" s="111">
        <v>10</v>
      </c>
      <c r="R8" s="112">
        <v>9</v>
      </c>
      <c r="S8" s="112">
        <v>9</v>
      </c>
      <c r="T8" s="113">
        <v>10</v>
      </c>
      <c r="U8" s="105">
        <v>9</v>
      </c>
      <c r="V8" s="105">
        <v>9</v>
      </c>
      <c r="W8" s="111">
        <v>10</v>
      </c>
      <c r="X8" s="112">
        <v>9</v>
      </c>
      <c r="Y8" s="112">
        <v>9</v>
      </c>
      <c r="Z8" s="111">
        <v>10</v>
      </c>
      <c r="AA8" s="112">
        <v>9</v>
      </c>
      <c r="AB8" s="112">
        <v>9</v>
      </c>
      <c r="AC8" s="111">
        <v>10</v>
      </c>
      <c r="AD8" s="112">
        <v>9</v>
      </c>
      <c r="AE8" s="112">
        <v>9</v>
      </c>
      <c r="AF8" s="111">
        <v>10</v>
      </c>
      <c r="AG8" s="112">
        <v>9</v>
      </c>
      <c r="AH8" s="112">
        <v>9</v>
      </c>
      <c r="AI8" s="111">
        <v>10</v>
      </c>
      <c r="AJ8" s="112">
        <v>9</v>
      </c>
      <c r="AK8" s="112">
        <v>9</v>
      </c>
      <c r="AL8" s="109">
        <v>10</v>
      </c>
      <c r="AM8" s="110">
        <v>9</v>
      </c>
      <c r="AN8" s="110">
        <v>9</v>
      </c>
      <c r="AO8" s="111">
        <v>10</v>
      </c>
      <c r="AP8" s="112">
        <v>9</v>
      </c>
      <c r="AQ8" s="112">
        <v>9</v>
      </c>
      <c r="AR8" s="114">
        <v>19</v>
      </c>
      <c r="AS8" s="115">
        <v>20</v>
      </c>
      <c r="AT8" s="115">
        <v>21</v>
      </c>
      <c r="AU8" s="116">
        <v>10</v>
      </c>
      <c r="AV8" s="117">
        <v>9</v>
      </c>
      <c r="AW8" s="117">
        <v>9</v>
      </c>
      <c r="AX8" s="111">
        <v>10</v>
      </c>
      <c r="AY8" s="112">
        <v>9</v>
      </c>
      <c r="AZ8" s="112">
        <v>9</v>
      </c>
      <c r="BA8" s="111">
        <v>10</v>
      </c>
      <c r="BB8" s="112">
        <v>9</v>
      </c>
      <c r="BC8" s="112">
        <v>9</v>
      </c>
      <c r="BD8" s="118">
        <v>7</v>
      </c>
      <c r="BE8" s="119">
        <v>8</v>
      </c>
      <c r="BF8" s="108">
        <v>9</v>
      </c>
      <c r="BG8" s="111">
        <v>10</v>
      </c>
      <c r="BH8" s="112">
        <v>11</v>
      </c>
      <c r="BI8" s="112">
        <v>12</v>
      </c>
      <c r="BJ8" s="114">
        <v>13</v>
      </c>
      <c r="BK8" s="115">
        <v>14</v>
      </c>
      <c r="BL8" s="115">
        <v>15</v>
      </c>
      <c r="BM8" s="114">
        <v>16</v>
      </c>
      <c r="BN8" s="115">
        <v>17</v>
      </c>
      <c r="BO8" s="115">
        <v>18</v>
      </c>
      <c r="BP8" s="111">
        <v>10</v>
      </c>
      <c r="BQ8" s="112">
        <v>9</v>
      </c>
      <c r="BR8" s="112">
        <v>9</v>
      </c>
      <c r="BS8" s="111">
        <v>10</v>
      </c>
      <c r="BT8" s="112">
        <v>9</v>
      </c>
      <c r="BU8" s="112">
        <v>9</v>
      </c>
      <c r="BV8" s="111">
        <v>10</v>
      </c>
      <c r="BW8" s="112">
        <v>9</v>
      </c>
      <c r="BX8" s="112">
        <v>9</v>
      </c>
      <c r="BY8" s="111">
        <v>10</v>
      </c>
      <c r="BZ8" s="112">
        <v>9</v>
      </c>
      <c r="CA8" s="112">
        <v>9</v>
      </c>
      <c r="CB8" s="114">
        <v>19</v>
      </c>
      <c r="CC8" s="115">
        <v>20</v>
      </c>
      <c r="CD8" s="115">
        <v>21</v>
      </c>
      <c r="CE8" s="111">
        <v>10</v>
      </c>
      <c r="CF8" s="112">
        <v>9</v>
      </c>
      <c r="CG8" s="112">
        <v>9</v>
      </c>
      <c r="CH8" s="114">
        <v>19</v>
      </c>
      <c r="CI8" s="115">
        <v>20</v>
      </c>
      <c r="CJ8" s="115">
        <v>21</v>
      </c>
      <c r="CK8" s="111">
        <v>10</v>
      </c>
      <c r="CL8" s="112">
        <v>9</v>
      </c>
      <c r="CM8" s="112">
        <v>9</v>
      </c>
      <c r="CN8" s="114">
        <v>19</v>
      </c>
      <c r="CO8" s="115">
        <v>20</v>
      </c>
      <c r="CP8" s="115">
        <v>21</v>
      </c>
      <c r="CQ8" s="114">
        <v>19</v>
      </c>
      <c r="CR8" s="115">
        <v>20</v>
      </c>
      <c r="CS8" s="115">
        <v>21</v>
      </c>
    </row>
    <row r="9" spans="1:104" ht="18.75" customHeight="1" x14ac:dyDescent="0.2">
      <c r="A9" s="121" t="s">
        <v>105</v>
      </c>
      <c r="B9" s="179">
        <v>2111</v>
      </c>
      <c r="C9" s="122" t="s">
        <v>88</v>
      </c>
      <c r="D9" s="180"/>
      <c r="E9" s="187">
        <f>H9+BD9</f>
        <v>10229800</v>
      </c>
      <c r="F9" s="188">
        <f>I9+BE9</f>
        <v>10459986.49</v>
      </c>
      <c r="G9" s="189">
        <f>E9-F9</f>
        <v>-230186.49000000022</v>
      </c>
      <c r="H9" s="123">
        <f t="shared" ref="H9:I26" si="0">K9+T9+AC9+AF9+AI9+AL9+AU9</f>
        <v>10068200</v>
      </c>
      <c r="I9" s="124">
        <f t="shared" si="0"/>
        <v>10398712.35</v>
      </c>
      <c r="J9" s="125">
        <f>H9-I9</f>
        <v>-330512.34999999963</v>
      </c>
      <c r="K9" s="126">
        <f>N9+Q9</f>
        <v>2619850</v>
      </c>
      <c r="L9" s="127">
        <f>O9+R9</f>
        <v>2064245.01</v>
      </c>
      <c r="M9" s="128">
        <f>K9-L9</f>
        <v>555604.99</v>
      </c>
      <c r="N9" s="129">
        <v>370713.56</v>
      </c>
      <c r="O9" s="130">
        <v>370713.56</v>
      </c>
      <c r="P9" s="131">
        <f>N9-O9</f>
        <v>0</v>
      </c>
      <c r="Q9" s="129">
        <v>2249136.44</v>
      </c>
      <c r="R9" s="130">
        <v>1693531.45</v>
      </c>
      <c r="S9" s="131">
        <f>Q9-R9</f>
        <v>555604.99</v>
      </c>
      <c r="T9" s="132">
        <f>W9+Z9</f>
        <v>6923500</v>
      </c>
      <c r="U9" s="133">
        <f>X9+AA9</f>
        <v>7684887.6600000001</v>
      </c>
      <c r="V9" s="134">
        <f>T9-U9</f>
        <v>-761387.66000000015</v>
      </c>
      <c r="W9" s="129">
        <v>1679661.57</v>
      </c>
      <c r="X9" s="130">
        <v>1679661.57</v>
      </c>
      <c r="Y9" s="131">
        <f>W9-X9</f>
        <v>0</v>
      </c>
      <c r="Z9" s="129">
        <v>5243838.43</v>
      </c>
      <c r="AA9" s="130">
        <v>6005226.0899999999</v>
      </c>
      <c r="AB9" s="131">
        <f>Z9-AA9</f>
        <v>-761387.66000000015</v>
      </c>
      <c r="AC9" s="129">
        <v>0</v>
      </c>
      <c r="AD9" s="130">
        <v>0</v>
      </c>
      <c r="AE9" s="131">
        <f>AC9-AD9</f>
        <v>0</v>
      </c>
      <c r="AF9" s="129">
        <v>0</v>
      </c>
      <c r="AG9" s="130">
        <v>0</v>
      </c>
      <c r="AH9" s="131">
        <f>AF9-AG9</f>
        <v>0</v>
      </c>
      <c r="AI9" s="135">
        <v>0</v>
      </c>
      <c r="AJ9" s="136">
        <v>0</v>
      </c>
      <c r="AK9" s="131">
        <f>AI9-AJ9</f>
        <v>0</v>
      </c>
      <c r="AL9" s="126">
        <f>AO9+AR9</f>
        <v>0</v>
      </c>
      <c r="AM9" s="127">
        <f>AP9+AS9</f>
        <v>0</v>
      </c>
      <c r="AN9" s="128">
        <f>AL9-AM9</f>
        <v>0</v>
      </c>
      <c r="AO9" s="129"/>
      <c r="AP9" s="130">
        <v>0</v>
      </c>
      <c r="AQ9" s="131">
        <f>AO9-AP9</f>
        <v>0</v>
      </c>
      <c r="AR9" s="129">
        <v>0</v>
      </c>
      <c r="AS9" s="130">
        <v>0</v>
      </c>
      <c r="AT9" s="131">
        <f>AR9-AS9</f>
        <v>0</v>
      </c>
      <c r="AU9" s="137">
        <f>AX9+BA9</f>
        <v>524850</v>
      </c>
      <c r="AV9" s="138">
        <f>AY9+BB9</f>
        <v>649579.67999999993</v>
      </c>
      <c r="AW9" s="139">
        <f>AU9-AV9</f>
        <v>-124729.67999999993</v>
      </c>
      <c r="AX9" s="129">
        <v>162520.91999999998</v>
      </c>
      <c r="AY9" s="130">
        <v>162520.91999999998</v>
      </c>
      <c r="AZ9" s="131">
        <f>AX9-AY9</f>
        <v>0</v>
      </c>
      <c r="BA9" s="129">
        <v>362329.08</v>
      </c>
      <c r="BB9" s="130">
        <v>487058.76</v>
      </c>
      <c r="BC9" s="131">
        <f>BA9-BB9</f>
        <v>-124729.68</v>
      </c>
      <c r="BD9" s="123">
        <f>BG9+BJ9+BM9+BP9+BS9+BV9+BY9+CB9+CE9+CH9+CK9+CN9+CQ9</f>
        <v>161600</v>
      </c>
      <c r="BE9" s="124">
        <f>BH9+BK9+BN9+BQ9+BT9+BW9+BZ9+CC9+CF9+CI9+CL9+CO9+CR9</f>
        <v>61274.14</v>
      </c>
      <c r="BF9" s="125">
        <f>BD9-BE9</f>
        <v>100325.86</v>
      </c>
      <c r="BG9" s="129">
        <v>161600</v>
      </c>
      <c r="BH9" s="130">
        <v>61274.14</v>
      </c>
      <c r="BI9" s="131">
        <f>BG9-BH9</f>
        <v>100325.86</v>
      </c>
      <c r="BJ9" s="129">
        <v>0</v>
      </c>
      <c r="BK9" s="130">
        <v>0</v>
      </c>
      <c r="BL9" s="131">
        <f>BJ9-BK9</f>
        <v>0</v>
      </c>
      <c r="BM9" s="129">
        <v>0</v>
      </c>
      <c r="BN9" s="130">
        <v>0</v>
      </c>
      <c r="BO9" s="131">
        <f>BM9-BN9</f>
        <v>0</v>
      </c>
      <c r="BP9" s="129">
        <v>0</v>
      </c>
      <c r="BQ9" s="130">
        <v>0</v>
      </c>
      <c r="BR9" s="131">
        <f>BP9-BQ9</f>
        <v>0</v>
      </c>
      <c r="BS9" s="129">
        <v>0</v>
      </c>
      <c r="BT9" s="130">
        <v>0</v>
      </c>
      <c r="BU9" s="131">
        <f>BS9-BT9</f>
        <v>0</v>
      </c>
      <c r="BV9" s="129">
        <v>0</v>
      </c>
      <c r="BW9" s="130">
        <v>0</v>
      </c>
      <c r="BX9" s="131">
        <f>BV9-BW9</f>
        <v>0</v>
      </c>
      <c r="BY9" s="129">
        <v>0</v>
      </c>
      <c r="BZ9" s="130">
        <v>0</v>
      </c>
      <c r="CA9" s="131">
        <f>BY9-BZ9</f>
        <v>0</v>
      </c>
      <c r="CB9" s="129">
        <v>0</v>
      </c>
      <c r="CC9" s="130">
        <v>0</v>
      </c>
      <c r="CD9" s="131">
        <f>CB9-CC9</f>
        <v>0</v>
      </c>
      <c r="CE9" s="129">
        <v>0</v>
      </c>
      <c r="CF9" s="130">
        <v>0</v>
      </c>
      <c r="CG9" s="131">
        <f>CE9-CF9</f>
        <v>0</v>
      </c>
      <c r="CH9" s="129">
        <v>0</v>
      </c>
      <c r="CI9" s="130">
        <v>0</v>
      </c>
      <c r="CJ9" s="131">
        <f>CH9-CI9</f>
        <v>0</v>
      </c>
      <c r="CK9" s="129">
        <v>0</v>
      </c>
      <c r="CL9" s="130">
        <v>0</v>
      </c>
      <c r="CM9" s="131">
        <f>CK9-CL9</f>
        <v>0</v>
      </c>
      <c r="CN9" s="129">
        <v>0</v>
      </c>
      <c r="CO9" s="130">
        <v>0</v>
      </c>
      <c r="CP9" s="131">
        <f>CN9-CO9</f>
        <v>0</v>
      </c>
      <c r="CQ9" s="129">
        <v>0</v>
      </c>
      <c r="CR9" s="130">
        <v>0</v>
      </c>
      <c r="CS9" s="131">
        <f>CQ9-CR9</f>
        <v>0</v>
      </c>
      <c r="CT9" s="140"/>
      <c r="CU9" s="140"/>
      <c r="CW9" s="140"/>
      <c r="CX9" s="140"/>
      <c r="CY9" s="140"/>
    </row>
    <row r="10" spans="1:104" ht="18.75" customHeight="1" x14ac:dyDescent="0.2">
      <c r="A10" s="141"/>
      <c r="B10" s="142">
        <v>2120</v>
      </c>
      <c r="C10" s="143" t="s">
        <v>89</v>
      </c>
      <c r="D10" s="181"/>
      <c r="E10" s="190">
        <f t="shared" ref="E10:F26" si="1">H10+BD10</f>
        <v>2215555.1</v>
      </c>
      <c r="F10" s="191">
        <f t="shared" si="1"/>
        <v>2226982.0399999996</v>
      </c>
      <c r="G10" s="189">
        <f>E10-F10</f>
        <v>-11426.939999999478</v>
      </c>
      <c r="H10" s="144">
        <f t="shared" si="0"/>
        <v>2180005.1</v>
      </c>
      <c r="I10" s="145">
        <f t="shared" si="0"/>
        <v>2213501.7399999998</v>
      </c>
      <c r="J10" s="125">
        <f>H10-I10</f>
        <v>-33496.639999999665</v>
      </c>
      <c r="K10" s="146">
        <f>N10+Q10</f>
        <v>562950.1</v>
      </c>
      <c r="L10" s="147">
        <f>O10+R10</f>
        <v>419489.75</v>
      </c>
      <c r="M10" s="128">
        <f>K10-L10</f>
        <v>143460.34999999998</v>
      </c>
      <c r="N10" s="148">
        <v>81170.73000000001</v>
      </c>
      <c r="O10" s="149">
        <v>81170.73000000001</v>
      </c>
      <c r="P10" s="131">
        <f>N10-O10</f>
        <v>0</v>
      </c>
      <c r="Q10" s="148">
        <v>481779.37</v>
      </c>
      <c r="R10" s="149">
        <v>338319.01999999996</v>
      </c>
      <c r="S10" s="131">
        <f>Q10-R10</f>
        <v>143460.35000000003</v>
      </c>
      <c r="T10" s="150">
        <f>W10+Z10</f>
        <v>1502400</v>
      </c>
      <c r="U10" s="151">
        <f>X10+AA10</f>
        <v>1656654.96</v>
      </c>
      <c r="V10" s="134">
        <f>T10-U10</f>
        <v>-154254.95999999996</v>
      </c>
      <c r="W10" s="148">
        <v>363150.9</v>
      </c>
      <c r="X10" s="149">
        <v>363150.9</v>
      </c>
      <c r="Y10" s="131">
        <f>W10-X10</f>
        <v>0</v>
      </c>
      <c r="Z10" s="148">
        <v>1139249.1000000001</v>
      </c>
      <c r="AA10" s="149">
        <v>1293504.06</v>
      </c>
      <c r="AB10" s="131">
        <f>Z10-AA10</f>
        <v>-154254.95999999996</v>
      </c>
      <c r="AC10" s="148">
        <v>0</v>
      </c>
      <c r="AD10" s="149">
        <v>0</v>
      </c>
      <c r="AE10" s="131">
        <f>AC10-AD10</f>
        <v>0</v>
      </c>
      <c r="AF10" s="148">
        <v>0</v>
      </c>
      <c r="AG10" s="149">
        <v>0</v>
      </c>
      <c r="AH10" s="131">
        <f>AF10-AG10</f>
        <v>0</v>
      </c>
      <c r="AI10" s="152">
        <v>0</v>
      </c>
      <c r="AJ10" s="153">
        <v>0</v>
      </c>
      <c r="AK10" s="131">
        <f>AI10-AJ10</f>
        <v>0</v>
      </c>
      <c r="AL10" s="146">
        <f>AO10+AR10</f>
        <v>0</v>
      </c>
      <c r="AM10" s="147">
        <f>AP10+AS10</f>
        <v>0</v>
      </c>
      <c r="AN10" s="128">
        <f>AL10-AM10</f>
        <v>0</v>
      </c>
      <c r="AO10" s="148"/>
      <c r="AP10" s="149">
        <v>0</v>
      </c>
      <c r="AQ10" s="131">
        <f>AO10-AP10</f>
        <v>0</v>
      </c>
      <c r="AR10" s="148">
        <v>0</v>
      </c>
      <c r="AS10" s="149">
        <v>0</v>
      </c>
      <c r="AT10" s="131">
        <f>AR10-AS10</f>
        <v>0</v>
      </c>
      <c r="AU10" s="154">
        <f>AX10+BA10</f>
        <v>114655</v>
      </c>
      <c r="AV10" s="155">
        <f>AY10+BB10</f>
        <v>137357.02999999997</v>
      </c>
      <c r="AW10" s="139">
        <f>AU10-AV10</f>
        <v>-22702.02999999997</v>
      </c>
      <c r="AX10" s="148">
        <v>34331.89</v>
      </c>
      <c r="AY10" s="149">
        <v>34331.89</v>
      </c>
      <c r="AZ10" s="131">
        <f>AX10-AY10</f>
        <v>0</v>
      </c>
      <c r="BA10" s="148">
        <v>80323.11</v>
      </c>
      <c r="BB10" s="149">
        <v>103025.13999999998</v>
      </c>
      <c r="BC10" s="131">
        <f>BA10-BB10</f>
        <v>-22702.029999999984</v>
      </c>
      <c r="BD10" s="144">
        <f t="shared" ref="BD10:BE26" si="2">BG10+BJ10+BM10+BP10+BS10+BV10+BY10+CB10+CE10+CH10+CK10+CN10+CQ10</f>
        <v>35550</v>
      </c>
      <c r="BE10" s="145">
        <f t="shared" si="2"/>
        <v>13480.3</v>
      </c>
      <c r="BF10" s="125">
        <f>BD10-BE10</f>
        <v>22069.7</v>
      </c>
      <c r="BG10" s="148">
        <v>35550</v>
      </c>
      <c r="BH10" s="149">
        <v>13480.3</v>
      </c>
      <c r="BI10" s="131">
        <f>BG10-BH10</f>
        <v>22069.7</v>
      </c>
      <c r="BJ10" s="148">
        <v>0</v>
      </c>
      <c r="BK10" s="149">
        <v>0</v>
      </c>
      <c r="BL10" s="131">
        <f>BJ10-BK10</f>
        <v>0</v>
      </c>
      <c r="BM10" s="148">
        <v>0</v>
      </c>
      <c r="BN10" s="149">
        <v>0</v>
      </c>
      <c r="BO10" s="131">
        <f>BM10-BN10</f>
        <v>0</v>
      </c>
      <c r="BP10" s="148">
        <v>0</v>
      </c>
      <c r="BQ10" s="149">
        <v>0</v>
      </c>
      <c r="BR10" s="131">
        <f>BP10-BQ10</f>
        <v>0</v>
      </c>
      <c r="BS10" s="148">
        <v>0</v>
      </c>
      <c r="BT10" s="149">
        <v>0</v>
      </c>
      <c r="BU10" s="131">
        <f>BS10-BT10</f>
        <v>0</v>
      </c>
      <c r="BV10" s="148">
        <v>0</v>
      </c>
      <c r="BW10" s="149">
        <v>0</v>
      </c>
      <c r="BX10" s="131">
        <f>BV10-BW10</f>
        <v>0</v>
      </c>
      <c r="BY10" s="148">
        <v>0</v>
      </c>
      <c r="BZ10" s="149">
        <v>0</v>
      </c>
      <c r="CA10" s="131">
        <f>BY10-BZ10</f>
        <v>0</v>
      </c>
      <c r="CB10" s="148">
        <v>0</v>
      </c>
      <c r="CC10" s="149">
        <v>0</v>
      </c>
      <c r="CD10" s="131">
        <f>CB10-CC10</f>
        <v>0</v>
      </c>
      <c r="CE10" s="148">
        <v>0</v>
      </c>
      <c r="CF10" s="149">
        <v>0</v>
      </c>
      <c r="CG10" s="131">
        <f>CE10-CF10</f>
        <v>0</v>
      </c>
      <c r="CH10" s="148">
        <v>0</v>
      </c>
      <c r="CI10" s="149">
        <v>0</v>
      </c>
      <c r="CJ10" s="131">
        <f>CH10-CI10</f>
        <v>0</v>
      </c>
      <c r="CK10" s="148">
        <v>0</v>
      </c>
      <c r="CL10" s="149">
        <v>0</v>
      </c>
      <c r="CM10" s="131">
        <f>CK10-CL10</f>
        <v>0</v>
      </c>
      <c r="CN10" s="148">
        <v>0</v>
      </c>
      <c r="CO10" s="149">
        <v>0</v>
      </c>
      <c r="CP10" s="131">
        <f>CN10-CO10</f>
        <v>0</v>
      </c>
      <c r="CQ10" s="148">
        <v>0</v>
      </c>
      <c r="CR10" s="149">
        <v>0</v>
      </c>
      <c r="CS10" s="131">
        <f>CQ10-CR10</f>
        <v>0</v>
      </c>
      <c r="CT10" s="140"/>
      <c r="CU10" s="140"/>
      <c r="CW10" s="140"/>
      <c r="CX10" s="140"/>
      <c r="CY10" s="140"/>
    </row>
    <row r="11" spans="1:104" ht="18.75" customHeight="1" x14ac:dyDescent="0.2">
      <c r="A11" s="141"/>
      <c r="B11" s="142">
        <v>2210</v>
      </c>
      <c r="C11" s="143" t="s">
        <v>2</v>
      </c>
      <c r="D11" s="181"/>
      <c r="E11" s="190">
        <f t="shared" si="1"/>
        <v>114325</v>
      </c>
      <c r="F11" s="191">
        <f t="shared" si="1"/>
        <v>75314.720000000001</v>
      </c>
      <c r="G11" s="189">
        <f t="shared" ref="G11:G26" si="3">E11-F11</f>
        <v>39010.28</v>
      </c>
      <c r="H11" s="144">
        <f t="shared" si="0"/>
        <v>104165</v>
      </c>
      <c r="I11" s="145">
        <f t="shared" si="0"/>
        <v>68684.600000000006</v>
      </c>
      <c r="J11" s="125">
        <f t="shared" ref="J11:J26" si="4">H11-I11</f>
        <v>35480.399999999994</v>
      </c>
      <c r="K11" s="146">
        <f t="shared" ref="K11:L26" si="5">N11+Q11</f>
        <v>104165</v>
      </c>
      <c r="L11" s="147">
        <f t="shared" si="5"/>
        <v>68684.600000000006</v>
      </c>
      <c r="M11" s="128">
        <f t="shared" ref="M11:M26" si="6">K11-L11</f>
        <v>35480.399999999994</v>
      </c>
      <c r="N11" s="148">
        <v>11000</v>
      </c>
      <c r="O11" s="149">
        <v>11000</v>
      </c>
      <c r="P11" s="131">
        <f t="shared" ref="P11:P26" si="7">N11-O11</f>
        <v>0</v>
      </c>
      <c r="Q11" s="148">
        <v>93165</v>
      </c>
      <c r="R11" s="149">
        <v>57684.6</v>
      </c>
      <c r="S11" s="131">
        <f t="shared" ref="S11:S26" si="8">Q11-R11</f>
        <v>35480.400000000001</v>
      </c>
      <c r="T11" s="150">
        <f t="shared" ref="T11:U26" si="9">W11+Z11</f>
        <v>0</v>
      </c>
      <c r="U11" s="151">
        <f t="shared" si="9"/>
        <v>0</v>
      </c>
      <c r="V11" s="134">
        <f t="shared" ref="V11:V26" si="10">T11-U11</f>
        <v>0</v>
      </c>
      <c r="W11" s="148">
        <v>0</v>
      </c>
      <c r="X11" s="149">
        <v>0</v>
      </c>
      <c r="Y11" s="131">
        <f t="shared" ref="Y11:Y26" si="11">W11-X11</f>
        <v>0</v>
      </c>
      <c r="Z11" s="148">
        <v>0</v>
      </c>
      <c r="AA11" s="149">
        <v>0</v>
      </c>
      <c r="AB11" s="131">
        <f t="shared" ref="AB11:AB26" si="12">Z11-AA11</f>
        <v>0</v>
      </c>
      <c r="AC11" s="148">
        <v>0</v>
      </c>
      <c r="AD11" s="149">
        <v>0</v>
      </c>
      <c r="AE11" s="131">
        <f t="shared" ref="AE11:AE26" si="13">AC11-AD11</f>
        <v>0</v>
      </c>
      <c r="AF11" s="148">
        <v>0</v>
      </c>
      <c r="AG11" s="149">
        <v>0</v>
      </c>
      <c r="AH11" s="131">
        <f t="shared" ref="AH11:AH26" si="14">AF11-AG11</f>
        <v>0</v>
      </c>
      <c r="AI11" s="152">
        <v>0</v>
      </c>
      <c r="AJ11" s="153">
        <v>0</v>
      </c>
      <c r="AK11" s="131">
        <f t="shared" ref="AK11:AK26" si="15">AI11-AJ11</f>
        <v>0</v>
      </c>
      <c r="AL11" s="146">
        <f t="shared" ref="AL11:AM26" si="16">AO11+AR11</f>
        <v>0</v>
      </c>
      <c r="AM11" s="147">
        <f t="shared" si="16"/>
        <v>0</v>
      </c>
      <c r="AN11" s="128">
        <f t="shared" ref="AN11:AN26" si="17">AL11-AM11</f>
        <v>0</v>
      </c>
      <c r="AO11" s="148">
        <v>0</v>
      </c>
      <c r="AP11" s="149">
        <v>0</v>
      </c>
      <c r="AQ11" s="131">
        <f t="shared" ref="AQ11:AQ26" si="18">AO11-AP11</f>
        <v>0</v>
      </c>
      <c r="AR11" s="148">
        <v>0</v>
      </c>
      <c r="AS11" s="149">
        <v>0</v>
      </c>
      <c r="AT11" s="131">
        <f t="shared" ref="AT11:AT26" si="19">AR11-AS11</f>
        <v>0</v>
      </c>
      <c r="AU11" s="154">
        <f t="shared" ref="AU11:AV26" si="20">AX11+BA11</f>
        <v>0</v>
      </c>
      <c r="AV11" s="155">
        <f t="shared" si="20"/>
        <v>0</v>
      </c>
      <c r="AW11" s="139">
        <f t="shared" ref="AW11:AW26" si="21">AU11-AV11</f>
        <v>0</v>
      </c>
      <c r="AX11" s="148">
        <v>0</v>
      </c>
      <c r="AY11" s="149">
        <v>0</v>
      </c>
      <c r="AZ11" s="131">
        <f t="shared" ref="AZ11:AZ26" si="22">AX11-AY11</f>
        <v>0</v>
      </c>
      <c r="BA11" s="148">
        <v>0</v>
      </c>
      <c r="BB11" s="149">
        <v>0</v>
      </c>
      <c r="BC11" s="131">
        <f t="shared" ref="BC11:BC26" si="23">BA11-BB11</f>
        <v>0</v>
      </c>
      <c r="BD11" s="144">
        <f t="shared" si="2"/>
        <v>10160</v>
      </c>
      <c r="BE11" s="145">
        <f t="shared" si="2"/>
        <v>6630.12</v>
      </c>
      <c r="BF11" s="125">
        <f t="shared" ref="BF11:BF26" si="24">BD11-BE11</f>
        <v>3529.88</v>
      </c>
      <c r="BG11" s="148">
        <v>10000</v>
      </c>
      <c r="BH11" s="149">
        <v>3570</v>
      </c>
      <c r="BI11" s="131">
        <f t="shared" ref="BI11:BI26" si="25">BG11-BH11</f>
        <v>6430</v>
      </c>
      <c r="BJ11" s="148">
        <v>160</v>
      </c>
      <c r="BK11" s="149">
        <v>3060.12</v>
      </c>
      <c r="BL11" s="131">
        <f t="shared" ref="BL11:BL26" si="26">BJ11-BK11</f>
        <v>-2900.12</v>
      </c>
      <c r="BM11" s="148">
        <v>0</v>
      </c>
      <c r="BN11" s="149">
        <v>0</v>
      </c>
      <c r="BO11" s="131">
        <f t="shared" ref="BO11:BO26" si="27">BM11-BN11</f>
        <v>0</v>
      </c>
      <c r="BP11" s="148">
        <v>0</v>
      </c>
      <c r="BQ11" s="149">
        <v>0</v>
      </c>
      <c r="BR11" s="131">
        <f t="shared" ref="BR11:BR26" si="28">BP11-BQ11</f>
        <v>0</v>
      </c>
      <c r="BS11" s="148">
        <v>0</v>
      </c>
      <c r="BT11" s="149">
        <v>0</v>
      </c>
      <c r="BU11" s="131">
        <f t="shared" ref="BU11:BU26" si="29">BS11-BT11</f>
        <v>0</v>
      </c>
      <c r="BV11" s="148">
        <v>0</v>
      </c>
      <c r="BW11" s="149">
        <v>0</v>
      </c>
      <c r="BX11" s="131">
        <f t="shared" ref="BX11:BX26" si="30">BV11-BW11</f>
        <v>0</v>
      </c>
      <c r="BY11" s="148">
        <v>0</v>
      </c>
      <c r="BZ11" s="149">
        <v>0</v>
      </c>
      <c r="CA11" s="131">
        <f t="shared" ref="CA11:CA26" si="31">BY11-BZ11</f>
        <v>0</v>
      </c>
      <c r="CB11" s="148">
        <v>0</v>
      </c>
      <c r="CC11" s="149">
        <v>0</v>
      </c>
      <c r="CD11" s="131">
        <f t="shared" ref="CD11:CD26" si="32">CB11-CC11</f>
        <v>0</v>
      </c>
      <c r="CE11" s="148">
        <v>0</v>
      </c>
      <c r="CF11" s="149">
        <v>0</v>
      </c>
      <c r="CG11" s="131">
        <f t="shared" ref="CG11:CG26" si="33">CE11-CF11</f>
        <v>0</v>
      </c>
      <c r="CH11" s="148">
        <v>0</v>
      </c>
      <c r="CI11" s="149">
        <v>0</v>
      </c>
      <c r="CJ11" s="131">
        <f t="shared" ref="CJ11:CJ26" si="34">CH11-CI11</f>
        <v>0</v>
      </c>
      <c r="CK11" s="148">
        <v>0</v>
      </c>
      <c r="CL11" s="149">
        <v>0</v>
      </c>
      <c r="CM11" s="131">
        <f t="shared" ref="CM11:CM26" si="35">CK11-CL11</f>
        <v>0</v>
      </c>
      <c r="CN11" s="148">
        <v>0</v>
      </c>
      <c r="CO11" s="149">
        <v>0</v>
      </c>
      <c r="CP11" s="131">
        <f t="shared" ref="CP11:CP26" si="36">CN11-CO11</f>
        <v>0</v>
      </c>
      <c r="CQ11" s="148">
        <v>0</v>
      </c>
      <c r="CR11" s="149">
        <v>0</v>
      </c>
      <c r="CS11" s="131">
        <f t="shared" ref="CS11:CS26" si="37">CQ11-CR11</f>
        <v>0</v>
      </c>
      <c r="CT11" s="140"/>
      <c r="CU11" s="140"/>
      <c r="CW11" s="140"/>
      <c r="CX11" s="140"/>
      <c r="CY11" s="140"/>
    </row>
    <row r="12" spans="1:104" ht="18.75" customHeight="1" x14ac:dyDescent="0.2">
      <c r="A12" s="141"/>
      <c r="B12" s="142">
        <v>2220</v>
      </c>
      <c r="C12" s="156" t="s">
        <v>90</v>
      </c>
      <c r="D12" s="157"/>
      <c r="E12" s="190">
        <f t="shared" si="1"/>
        <v>3000</v>
      </c>
      <c r="F12" s="191">
        <f t="shared" si="1"/>
        <v>1800</v>
      </c>
      <c r="G12" s="192">
        <f t="shared" si="3"/>
        <v>1200</v>
      </c>
      <c r="H12" s="144">
        <f t="shared" si="0"/>
        <v>3000</v>
      </c>
      <c r="I12" s="145">
        <f t="shared" si="0"/>
        <v>1800</v>
      </c>
      <c r="J12" s="125">
        <f t="shared" si="4"/>
        <v>1200</v>
      </c>
      <c r="K12" s="146">
        <f t="shared" si="5"/>
        <v>3000</v>
      </c>
      <c r="L12" s="147">
        <f t="shared" si="5"/>
        <v>1800</v>
      </c>
      <c r="M12" s="128">
        <f t="shared" si="6"/>
        <v>1200</v>
      </c>
      <c r="N12" s="148">
        <v>0</v>
      </c>
      <c r="O12" s="158">
        <v>0</v>
      </c>
      <c r="P12" s="131">
        <f t="shared" si="7"/>
        <v>0</v>
      </c>
      <c r="Q12" s="148">
        <v>3000</v>
      </c>
      <c r="R12" s="158">
        <v>1800</v>
      </c>
      <c r="S12" s="131">
        <f t="shared" si="8"/>
        <v>1200</v>
      </c>
      <c r="T12" s="150">
        <f t="shared" si="9"/>
        <v>0</v>
      </c>
      <c r="U12" s="151">
        <f t="shared" si="9"/>
        <v>0</v>
      </c>
      <c r="V12" s="134">
        <f t="shared" si="10"/>
        <v>0</v>
      </c>
      <c r="W12" s="148">
        <v>0</v>
      </c>
      <c r="X12" s="158">
        <v>0</v>
      </c>
      <c r="Y12" s="131">
        <f t="shared" si="11"/>
        <v>0</v>
      </c>
      <c r="Z12" s="148">
        <v>0</v>
      </c>
      <c r="AA12" s="158">
        <v>0</v>
      </c>
      <c r="AB12" s="131">
        <f t="shared" si="12"/>
        <v>0</v>
      </c>
      <c r="AC12" s="148">
        <v>0</v>
      </c>
      <c r="AD12" s="158">
        <v>0</v>
      </c>
      <c r="AE12" s="131">
        <f t="shared" si="13"/>
        <v>0</v>
      </c>
      <c r="AF12" s="148">
        <v>0</v>
      </c>
      <c r="AG12" s="158">
        <v>0</v>
      </c>
      <c r="AH12" s="131">
        <f t="shared" si="14"/>
        <v>0</v>
      </c>
      <c r="AI12" s="152">
        <v>0</v>
      </c>
      <c r="AJ12" s="159">
        <v>0</v>
      </c>
      <c r="AK12" s="131">
        <f t="shared" si="15"/>
        <v>0</v>
      </c>
      <c r="AL12" s="146">
        <f t="shared" si="16"/>
        <v>0</v>
      </c>
      <c r="AM12" s="147">
        <f t="shared" si="16"/>
        <v>0</v>
      </c>
      <c r="AN12" s="128">
        <f t="shared" si="17"/>
        <v>0</v>
      </c>
      <c r="AO12" s="148">
        <v>0</v>
      </c>
      <c r="AP12" s="158">
        <v>0</v>
      </c>
      <c r="AQ12" s="131">
        <f t="shared" si="18"/>
        <v>0</v>
      </c>
      <c r="AR12" s="148">
        <v>0</v>
      </c>
      <c r="AS12" s="158">
        <v>0</v>
      </c>
      <c r="AT12" s="131">
        <f t="shared" si="19"/>
        <v>0</v>
      </c>
      <c r="AU12" s="154">
        <f t="shared" si="20"/>
        <v>0</v>
      </c>
      <c r="AV12" s="155">
        <f t="shared" si="20"/>
        <v>0</v>
      </c>
      <c r="AW12" s="139">
        <f t="shared" si="21"/>
        <v>0</v>
      </c>
      <c r="AX12" s="148">
        <v>0</v>
      </c>
      <c r="AY12" s="158">
        <v>0</v>
      </c>
      <c r="AZ12" s="131">
        <f t="shared" si="22"/>
        <v>0</v>
      </c>
      <c r="BA12" s="148">
        <v>0</v>
      </c>
      <c r="BB12" s="158">
        <v>0</v>
      </c>
      <c r="BC12" s="131">
        <f t="shared" si="23"/>
        <v>0</v>
      </c>
      <c r="BD12" s="144">
        <f t="shared" si="2"/>
        <v>0</v>
      </c>
      <c r="BE12" s="145">
        <f t="shared" si="2"/>
        <v>0</v>
      </c>
      <c r="BF12" s="125">
        <f t="shared" si="24"/>
        <v>0</v>
      </c>
      <c r="BG12" s="148">
        <v>0</v>
      </c>
      <c r="BH12" s="158">
        <v>0</v>
      </c>
      <c r="BI12" s="131">
        <f t="shared" si="25"/>
        <v>0</v>
      </c>
      <c r="BJ12" s="148">
        <v>0</v>
      </c>
      <c r="BK12" s="158">
        <v>0</v>
      </c>
      <c r="BL12" s="131">
        <f t="shared" si="26"/>
        <v>0</v>
      </c>
      <c r="BM12" s="148">
        <v>0</v>
      </c>
      <c r="BN12" s="158">
        <v>0</v>
      </c>
      <c r="BO12" s="131">
        <f t="shared" si="27"/>
        <v>0</v>
      </c>
      <c r="BP12" s="148">
        <v>0</v>
      </c>
      <c r="BQ12" s="158">
        <v>0</v>
      </c>
      <c r="BR12" s="131">
        <f t="shared" si="28"/>
        <v>0</v>
      </c>
      <c r="BS12" s="148">
        <v>0</v>
      </c>
      <c r="BT12" s="158">
        <v>0</v>
      </c>
      <c r="BU12" s="131">
        <f t="shared" si="29"/>
        <v>0</v>
      </c>
      <c r="BV12" s="148">
        <v>0</v>
      </c>
      <c r="BW12" s="158">
        <v>0</v>
      </c>
      <c r="BX12" s="131">
        <f t="shared" si="30"/>
        <v>0</v>
      </c>
      <c r="BY12" s="148">
        <v>0</v>
      </c>
      <c r="BZ12" s="158">
        <v>0</v>
      </c>
      <c r="CA12" s="131">
        <f t="shared" si="31"/>
        <v>0</v>
      </c>
      <c r="CB12" s="148">
        <v>0</v>
      </c>
      <c r="CC12" s="158">
        <v>0</v>
      </c>
      <c r="CD12" s="131">
        <f t="shared" si="32"/>
        <v>0</v>
      </c>
      <c r="CE12" s="148">
        <v>0</v>
      </c>
      <c r="CF12" s="158">
        <v>0</v>
      </c>
      <c r="CG12" s="131">
        <f t="shared" si="33"/>
        <v>0</v>
      </c>
      <c r="CH12" s="148">
        <v>0</v>
      </c>
      <c r="CI12" s="158">
        <v>0</v>
      </c>
      <c r="CJ12" s="131">
        <f t="shared" si="34"/>
        <v>0</v>
      </c>
      <c r="CK12" s="148">
        <v>0</v>
      </c>
      <c r="CL12" s="158">
        <v>0</v>
      </c>
      <c r="CM12" s="131">
        <f t="shared" si="35"/>
        <v>0</v>
      </c>
      <c r="CN12" s="148">
        <v>0</v>
      </c>
      <c r="CO12" s="158">
        <v>0</v>
      </c>
      <c r="CP12" s="131">
        <f t="shared" si="36"/>
        <v>0</v>
      </c>
      <c r="CQ12" s="148">
        <v>0</v>
      </c>
      <c r="CR12" s="158">
        <v>0</v>
      </c>
      <c r="CS12" s="131">
        <f t="shared" si="37"/>
        <v>0</v>
      </c>
      <c r="CT12" s="140"/>
      <c r="CU12" s="140"/>
      <c r="CW12" s="140"/>
      <c r="CX12" s="140"/>
      <c r="CY12" s="140"/>
    </row>
    <row r="13" spans="1:104" ht="18.75" customHeight="1" x14ac:dyDescent="0.2">
      <c r="A13" s="141"/>
      <c r="B13" s="142">
        <v>2230</v>
      </c>
      <c r="C13" s="143" t="s">
        <v>91</v>
      </c>
      <c r="D13" s="181"/>
      <c r="E13" s="190">
        <f t="shared" si="1"/>
        <v>1936200</v>
      </c>
      <c r="F13" s="191">
        <f t="shared" si="1"/>
        <v>1176076.25</v>
      </c>
      <c r="G13" s="189">
        <f t="shared" si="3"/>
        <v>760123.75</v>
      </c>
      <c r="H13" s="144">
        <f t="shared" si="0"/>
        <v>1236600</v>
      </c>
      <c r="I13" s="145">
        <f t="shared" si="0"/>
        <v>593870</v>
      </c>
      <c r="J13" s="125">
        <f t="shared" si="4"/>
        <v>642730</v>
      </c>
      <c r="K13" s="146">
        <f t="shared" si="5"/>
        <v>1236600</v>
      </c>
      <c r="L13" s="147">
        <f t="shared" si="5"/>
        <v>593870</v>
      </c>
      <c r="M13" s="128">
        <f t="shared" si="6"/>
        <v>642730</v>
      </c>
      <c r="N13" s="148">
        <f>1240900-4300</f>
        <v>1236600</v>
      </c>
      <c r="O13" s="149">
        <v>593870</v>
      </c>
      <c r="P13" s="131">
        <f t="shared" si="7"/>
        <v>642730</v>
      </c>
      <c r="Q13" s="148">
        <v>0</v>
      </c>
      <c r="R13" s="149">
        <v>0</v>
      </c>
      <c r="S13" s="131">
        <f t="shared" si="8"/>
        <v>0</v>
      </c>
      <c r="T13" s="150">
        <f t="shared" si="9"/>
        <v>0</v>
      </c>
      <c r="U13" s="151">
        <f t="shared" si="9"/>
        <v>0</v>
      </c>
      <c r="V13" s="134">
        <f t="shared" si="10"/>
        <v>0</v>
      </c>
      <c r="W13" s="148">
        <v>0</v>
      </c>
      <c r="X13" s="149">
        <v>0</v>
      </c>
      <c r="Y13" s="131">
        <f t="shared" si="11"/>
        <v>0</v>
      </c>
      <c r="Z13" s="148">
        <v>0</v>
      </c>
      <c r="AA13" s="149">
        <v>0</v>
      </c>
      <c r="AB13" s="131">
        <f t="shared" si="12"/>
        <v>0</v>
      </c>
      <c r="AC13" s="148">
        <v>0</v>
      </c>
      <c r="AD13" s="149">
        <v>0</v>
      </c>
      <c r="AE13" s="131">
        <f t="shared" si="13"/>
        <v>0</v>
      </c>
      <c r="AF13" s="148">
        <v>0</v>
      </c>
      <c r="AG13" s="149">
        <v>0</v>
      </c>
      <c r="AH13" s="131">
        <f t="shared" si="14"/>
        <v>0</v>
      </c>
      <c r="AI13" s="152">
        <v>0</v>
      </c>
      <c r="AJ13" s="153">
        <v>0</v>
      </c>
      <c r="AK13" s="131">
        <f t="shared" si="15"/>
        <v>0</v>
      </c>
      <c r="AL13" s="146">
        <f t="shared" si="16"/>
        <v>0</v>
      </c>
      <c r="AM13" s="147">
        <f t="shared" si="16"/>
        <v>0</v>
      </c>
      <c r="AN13" s="128">
        <f t="shared" si="17"/>
        <v>0</v>
      </c>
      <c r="AO13" s="148">
        <v>0</v>
      </c>
      <c r="AP13" s="149">
        <v>0</v>
      </c>
      <c r="AQ13" s="131">
        <f t="shared" si="18"/>
        <v>0</v>
      </c>
      <c r="AR13" s="148">
        <v>0</v>
      </c>
      <c r="AS13" s="149">
        <v>0</v>
      </c>
      <c r="AT13" s="131">
        <f t="shared" si="19"/>
        <v>0</v>
      </c>
      <c r="AU13" s="154">
        <f t="shared" si="20"/>
        <v>0</v>
      </c>
      <c r="AV13" s="155">
        <f t="shared" si="20"/>
        <v>0</v>
      </c>
      <c r="AW13" s="139">
        <f t="shared" si="21"/>
        <v>0</v>
      </c>
      <c r="AX13" s="148">
        <v>0</v>
      </c>
      <c r="AY13" s="149">
        <v>0</v>
      </c>
      <c r="AZ13" s="131">
        <f t="shared" si="22"/>
        <v>0</v>
      </c>
      <c r="BA13" s="148">
        <v>0</v>
      </c>
      <c r="BB13" s="149">
        <v>0</v>
      </c>
      <c r="BC13" s="131">
        <f t="shared" si="23"/>
        <v>0</v>
      </c>
      <c r="BD13" s="144">
        <f t="shared" si="2"/>
        <v>699600</v>
      </c>
      <c r="BE13" s="145">
        <f t="shared" si="2"/>
        <v>582206.25</v>
      </c>
      <c r="BF13" s="125">
        <f t="shared" si="24"/>
        <v>117393.75</v>
      </c>
      <c r="BG13" s="148">
        <v>0</v>
      </c>
      <c r="BH13" s="149">
        <v>0</v>
      </c>
      <c r="BI13" s="131">
        <f t="shared" si="25"/>
        <v>0</v>
      </c>
      <c r="BJ13" s="148">
        <v>0</v>
      </c>
      <c r="BK13" s="149">
        <v>0</v>
      </c>
      <c r="BL13" s="131">
        <f t="shared" si="26"/>
        <v>0</v>
      </c>
      <c r="BM13" s="148">
        <v>0</v>
      </c>
      <c r="BN13" s="149">
        <v>0</v>
      </c>
      <c r="BO13" s="131">
        <f t="shared" si="27"/>
        <v>0</v>
      </c>
      <c r="BP13" s="148">
        <v>699600</v>
      </c>
      <c r="BQ13" s="149">
        <v>582206.25</v>
      </c>
      <c r="BR13" s="131">
        <f t="shared" si="28"/>
        <v>117393.75</v>
      </c>
      <c r="BS13" s="148">
        <v>0</v>
      </c>
      <c r="BT13" s="149">
        <v>0</v>
      </c>
      <c r="BU13" s="131">
        <f t="shared" si="29"/>
        <v>0</v>
      </c>
      <c r="BV13" s="148">
        <v>0</v>
      </c>
      <c r="BW13" s="149">
        <v>0</v>
      </c>
      <c r="BX13" s="131">
        <f t="shared" si="30"/>
        <v>0</v>
      </c>
      <c r="BY13" s="148">
        <v>0</v>
      </c>
      <c r="BZ13" s="149">
        <v>0</v>
      </c>
      <c r="CA13" s="131">
        <f t="shared" si="31"/>
        <v>0</v>
      </c>
      <c r="CB13" s="148">
        <v>0</v>
      </c>
      <c r="CC13" s="149">
        <v>0</v>
      </c>
      <c r="CD13" s="131">
        <f t="shared" si="32"/>
        <v>0</v>
      </c>
      <c r="CE13" s="148">
        <v>0</v>
      </c>
      <c r="CF13" s="149">
        <v>0</v>
      </c>
      <c r="CG13" s="131">
        <f t="shared" si="33"/>
        <v>0</v>
      </c>
      <c r="CH13" s="148">
        <v>0</v>
      </c>
      <c r="CI13" s="149">
        <v>0</v>
      </c>
      <c r="CJ13" s="131">
        <f t="shared" si="34"/>
        <v>0</v>
      </c>
      <c r="CK13" s="148">
        <v>0</v>
      </c>
      <c r="CL13" s="149">
        <v>0</v>
      </c>
      <c r="CM13" s="131">
        <f t="shared" si="35"/>
        <v>0</v>
      </c>
      <c r="CN13" s="148">
        <v>0</v>
      </c>
      <c r="CO13" s="149">
        <v>0</v>
      </c>
      <c r="CP13" s="131">
        <f t="shared" si="36"/>
        <v>0</v>
      </c>
      <c r="CQ13" s="148">
        <v>0</v>
      </c>
      <c r="CR13" s="149">
        <v>0</v>
      </c>
      <c r="CS13" s="131">
        <f t="shared" si="37"/>
        <v>0</v>
      </c>
      <c r="CT13" s="140"/>
      <c r="CU13" s="140"/>
      <c r="CW13" s="140"/>
      <c r="CX13" s="140"/>
      <c r="CY13" s="140"/>
    </row>
    <row r="14" spans="1:104" ht="18.75" customHeight="1" x14ac:dyDescent="0.2">
      <c r="A14" s="141"/>
      <c r="B14" s="142">
        <v>2240</v>
      </c>
      <c r="C14" s="143" t="s">
        <v>22</v>
      </c>
      <c r="D14" s="181"/>
      <c r="E14" s="190">
        <f t="shared" si="1"/>
        <v>140120</v>
      </c>
      <c r="F14" s="191">
        <f t="shared" si="1"/>
        <v>112736.5</v>
      </c>
      <c r="G14" s="189">
        <f t="shared" si="3"/>
        <v>27383.5</v>
      </c>
      <c r="H14" s="144">
        <f t="shared" si="0"/>
        <v>140120</v>
      </c>
      <c r="I14" s="145">
        <f t="shared" si="0"/>
        <v>112736.5</v>
      </c>
      <c r="J14" s="125">
        <f t="shared" si="4"/>
        <v>27383.5</v>
      </c>
      <c r="K14" s="146">
        <f t="shared" si="5"/>
        <v>140120</v>
      </c>
      <c r="L14" s="147">
        <f t="shared" si="5"/>
        <v>112736.5</v>
      </c>
      <c r="M14" s="128">
        <f t="shared" si="6"/>
        <v>27383.5</v>
      </c>
      <c r="N14" s="148">
        <v>4880.99</v>
      </c>
      <c r="O14" s="149">
        <v>10080.99</v>
      </c>
      <c r="P14" s="131">
        <f t="shared" si="7"/>
        <v>-5200</v>
      </c>
      <c r="Q14" s="148">
        <v>135239.01</v>
      </c>
      <c r="R14" s="149">
        <v>102655.51</v>
      </c>
      <c r="S14" s="131">
        <f t="shared" si="8"/>
        <v>32583.500000000015</v>
      </c>
      <c r="T14" s="150">
        <f t="shared" si="9"/>
        <v>0</v>
      </c>
      <c r="U14" s="151">
        <f t="shared" si="9"/>
        <v>0</v>
      </c>
      <c r="V14" s="134">
        <f t="shared" si="10"/>
        <v>0</v>
      </c>
      <c r="W14" s="148">
        <v>0</v>
      </c>
      <c r="X14" s="149">
        <v>0</v>
      </c>
      <c r="Y14" s="131">
        <f t="shared" si="11"/>
        <v>0</v>
      </c>
      <c r="Z14" s="148">
        <v>0</v>
      </c>
      <c r="AA14" s="149">
        <v>0</v>
      </c>
      <c r="AB14" s="131">
        <f t="shared" si="12"/>
        <v>0</v>
      </c>
      <c r="AC14" s="148">
        <v>0</v>
      </c>
      <c r="AD14" s="149">
        <v>0</v>
      </c>
      <c r="AE14" s="131">
        <f t="shared" si="13"/>
        <v>0</v>
      </c>
      <c r="AF14" s="148">
        <v>0</v>
      </c>
      <c r="AG14" s="149">
        <v>0</v>
      </c>
      <c r="AH14" s="131">
        <f t="shared" si="14"/>
        <v>0</v>
      </c>
      <c r="AI14" s="152">
        <v>0</v>
      </c>
      <c r="AJ14" s="153">
        <v>0</v>
      </c>
      <c r="AK14" s="131">
        <f t="shared" si="15"/>
        <v>0</v>
      </c>
      <c r="AL14" s="146">
        <f t="shared" si="16"/>
        <v>0</v>
      </c>
      <c r="AM14" s="147">
        <f t="shared" si="16"/>
        <v>0</v>
      </c>
      <c r="AN14" s="128">
        <f t="shared" si="17"/>
        <v>0</v>
      </c>
      <c r="AO14" s="148">
        <v>0</v>
      </c>
      <c r="AP14" s="149">
        <v>0</v>
      </c>
      <c r="AQ14" s="131">
        <f t="shared" si="18"/>
        <v>0</v>
      </c>
      <c r="AR14" s="148">
        <v>0</v>
      </c>
      <c r="AS14" s="149">
        <v>0</v>
      </c>
      <c r="AT14" s="131">
        <f t="shared" si="19"/>
        <v>0</v>
      </c>
      <c r="AU14" s="154">
        <f t="shared" si="20"/>
        <v>0</v>
      </c>
      <c r="AV14" s="155">
        <f t="shared" si="20"/>
        <v>0</v>
      </c>
      <c r="AW14" s="139">
        <f t="shared" si="21"/>
        <v>0</v>
      </c>
      <c r="AX14" s="148">
        <v>0</v>
      </c>
      <c r="AY14" s="149">
        <v>0</v>
      </c>
      <c r="AZ14" s="131">
        <f t="shared" si="22"/>
        <v>0</v>
      </c>
      <c r="BA14" s="148">
        <v>0</v>
      </c>
      <c r="BB14" s="149">
        <v>0</v>
      </c>
      <c r="BC14" s="131">
        <f t="shared" si="23"/>
        <v>0</v>
      </c>
      <c r="BD14" s="144">
        <f t="shared" si="2"/>
        <v>0</v>
      </c>
      <c r="BE14" s="145">
        <f t="shared" si="2"/>
        <v>0</v>
      </c>
      <c r="BF14" s="125">
        <f t="shared" si="24"/>
        <v>0</v>
      </c>
      <c r="BG14" s="148">
        <v>0</v>
      </c>
      <c r="BH14" s="149">
        <v>0</v>
      </c>
      <c r="BI14" s="131">
        <f t="shared" si="25"/>
        <v>0</v>
      </c>
      <c r="BJ14" s="148">
        <v>0</v>
      </c>
      <c r="BK14" s="149">
        <v>0</v>
      </c>
      <c r="BL14" s="131">
        <f t="shared" si="26"/>
        <v>0</v>
      </c>
      <c r="BM14" s="148">
        <v>0</v>
      </c>
      <c r="BN14" s="149">
        <v>0</v>
      </c>
      <c r="BO14" s="131">
        <f t="shared" si="27"/>
        <v>0</v>
      </c>
      <c r="BP14" s="148">
        <v>0</v>
      </c>
      <c r="BQ14" s="149">
        <v>0</v>
      </c>
      <c r="BR14" s="131">
        <f t="shared" si="28"/>
        <v>0</v>
      </c>
      <c r="BS14" s="148">
        <v>0</v>
      </c>
      <c r="BT14" s="149">
        <v>0</v>
      </c>
      <c r="BU14" s="131">
        <f t="shared" si="29"/>
        <v>0</v>
      </c>
      <c r="BV14" s="148">
        <v>0</v>
      </c>
      <c r="BW14" s="149">
        <v>0</v>
      </c>
      <c r="BX14" s="131">
        <f t="shared" si="30"/>
        <v>0</v>
      </c>
      <c r="BY14" s="148">
        <v>0</v>
      </c>
      <c r="BZ14" s="149">
        <v>0</v>
      </c>
      <c r="CA14" s="131">
        <f t="shared" si="31"/>
        <v>0</v>
      </c>
      <c r="CB14" s="148">
        <v>0</v>
      </c>
      <c r="CC14" s="149">
        <v>0</v>
      </c>
      <c r="CD14" s="131">
        <f t="shared" si="32"/>
        <v>0</v>
      </c>
      <c r="CE14" s="148">
        <v>0</v>
      </c>
      <c r="CF14" s="149">
        <v>0</v>
      </c>
      <c r="CG14" s="131">
        <f t="shared" si="33"/>
        <v>0</v>
      </c>
      <c r="CH14" s="148">
        <v>0</v>
      </c>
      <c r="CI14" s="149">
        <v>0</v>
      </c>
      <c r="CJ14" s="131">
        <f t="shared" si="34"/>
        <v>0</v>
      </c>
      <c r="CK14" s="148">
        <v>0</v>
      </c>
      <c r="CL14" s="149">
        <v>0</v>
      </c>
      <c r="CM14" s="131">
        <f t="shared" si="35"/>
        <v>0</v>
      </c>
      <c r="CN14" s="148">
        <v>0</v>
      </c>
      <c r="CO14" s="149">
        <v>0</v>
      </c>
      <c r="CP14" s="131">
        <f t="shared" si="36"/>
        <v>0</v>
      </c>
      <c r="CQ14" s="148">
        <v>0</v>
      </c>
      <c r="CR14" s="149">
        <v>0</v>
      </c>
      <c r="CS14" s="131">
        <f t="shared" si="37"/>
        <v>0</v>
      </c>
      <c r="CT14" s="140"/>
      <c r="CU14" s="140"/>
      <c r="CW14" s="140"/>
      <c r="CX14" s="140"/>
      <c r="CY14" s="140"/>
    </row>
    <row r="15" spans="1:104" ht="18.75" customHeight="1" x14ac:dyDescent="0.2">
      <c r="A15" s="141"/>
      <c r="B15" s="142">
        <v>2250</v>
      </c>
      <c r="C15" s="143" t="s">
        <v>92</v>
      </c>
      <c r="D15" s="181"/>
      <c r="E15" s="190">
        <f t="shared" si="1"/>
        <v>16610</v>
      </c>
      <c r="F15" s="191">
        <f t="shared" si="1"/>
        <v>30840.21</v>
      </c>
      <c r="G15" s="189">
        <f t="shared" si="3"/>
        <v>-14230.21</v>
      </c>
      <c r="H15" s="144">
        <f t="shared" si="0"/>
        <v>16610</v>
      </c>
      <c r="I15" s="145">
        <f t="shared" si="0"/>
        <v>30840.21</v>
      </c>
      <c r="J15" s="125">
        <f t="shared" si="4"/>
        <v>-14230.21</v>
      </c>
      <c r="K15" s="146">
        <f t="shared" si="5"/>
        <v>16610</v>
      </c>
      <c r="L15" s="147">
        <f t="shared" si="5"/>
        <v>30840.21</v>
      </c>
      <c r="M15" s="128">
        <f t="shared" si="6"/>
        <v>-14230.21</v>
      </c>
      <c r="N15" s="148">
        <v>4380</v>
      </c>
      <c r="O15" s="149">
        <v>4380</v>
      </c>
      <c r="P15" s="131">
        <f t="shared" si="7"/>
        <v>0</v>
      </c>
      <c r="Q15" s="148">
        <v>12230</v>
      </c>
      <c r="R15" s="149">
        <v>26460.21</v>
      </c>
      <c r="S15" s="131">
        <f t="shared" si="8"/>
        <v>-14230.21</v>
      </c>
      <c r="T15" s="150">
        <f t="shared" si="9"/>
        <v>0</v>
      </c>
      <c r="U15" s="151">
        <f t="shared" si="9"/>
        <v>0</v>
      </c>
      <c r="V15" s="134">
        <f t="shared" si="10"/>
        <v>0</v>
      </c>
      <c r="W15" s="148">
        <v>0</v>
      </c>
      <c r="X15" s="149">
        <v>0</v>
      </c>
      <c r="Y15" s="131">
        <f t="shared" si="11"/>
        <v>0</v>
      </c>
      <c r="Z15" s="148">
        <v>0</v>
      </c>
      <c r="AA15" s="149">
        <v>0</v>
      </c>
      <c r="AB15" s="131">
        <f t="shared" si="12"/>
        <v>0</v>
      </c>
      <c r="AC15" s="148">
        <v>0</v>
      </c>
      <c r="AD15" s="149">
        <v>0</v>
      </c>
      <c r="AE15" s="131">
        <f t="shared" si="13"/>
        <v>0</v>
      </c>
      <c r="AF15" s="148">
        <v>0</v>
      </c>
      <c r="AG15" s="149">
        <v>0</v>
      </c>
      <c r="AH15" s="131">
        <f t="shared" si="14"/>
        <v>0</v>
      </c>
      <c r="AI15" s="152">
        <v>0</v>
      </c>
      <c r="AJ15" s="153">
        <v>0</v>
      </c>
      <c r="AK15" s="131">
        <f t="shared" si="15"/>
        <v>0</v>
      </c>
      <c r="AL15" s="146">
        <f t="shared" si="16"/>
        <v>0</v>
      </c>
      <c r="AM15" s="147">
        <f t="shared" si="16"/>
        <v>0</v>
      </c>
      <c r="AN15" s="128">
        <f t="shared" si="17"/>
        <v>0</v>
      </c>
      <c r="AO15" s="148">
        <v>0</v>
      </c>
      <c r="AP15" s="149">
        <v>0</v>
      </c>
      <c r="AQ15" s="131">
        <f t="shared" si="18"/>
        <v>0</v>
      </c>
      <c r="AR15" s="148">
        <v>0</v>
      </c>
      <c r="AS15" s="149">
        <v>0</v>
      </c>
      <c r="AT15" s="131">
        <f t="shared" si="19"/>
        <v>0</v>
      </c>
      <c r="AU15" s="154">
        <f t="shared" si="20"/>
        <v>0</v>
      </c>
      <c r="AV15" s="155">
        <f t="shared" si="20"/>
        <v>0</v>
      </c>
      <c r="AW15" s="139">
        <f t="shared" si="21"/>
        <v>0</v>
      </c>
      <c r="AX15" s="148">
        <v>0</v>
      </c>
      <c r="AY15" s="149">
        <v>0</v>
      </c>
      <c r="AZ15" s="131">
        <f t="shared" si="22"/>
        <v>0</v>
      </c>
      <c r="BA15" s="148">
        <v>0</v>
      </c>
      <c r="BB15" s="149">
        <v>0</v>
      </c>
      <c r="BC15" s="131">
        <f t="shared" si="23"/>
        <v>0</v>
      </c>
      <c r="BD15" s="144">
        <f t="shared" si="2"/>
        <v>0</v>
      </c>
      <c r="BE15" s="145">
        <f t="shared" si="2"/>
        <v>0</v>
      </c>
      <c r="BF15" s="125">
        <f t="shared" si="24"/>
        <v>0</v>
      </c>
      <c r="BG15" s="148">
        <v>0</v>
      </c>
      <c r="BH15" s="149">
        <v>0</v>
      </c>
      <c r="BI15" s="131">
        <f t="shared" si="25"/>
        <v>0</v>
      </c>
      <c r="BJ15" s="148">
        <v>0</v>
      </c>
      <c r="BK15" s="149">
        <v>0</v>
      </c>
      <c r="BL15" s="131">
        <f t="shared" si="26"/>
        <v>0</v>
      </c>
      <c r="BM15" s="148">
        <v>0</v>
      </c>
      <c r="BN15" s="149">
        <v>0</v>
      </c>
      <c r="BO15" s="131">
        <f t="shared" si="27"/>
        <v>0</v>
      </c>
      <c r="BP15" s="148">
        <v>0</v>
      </c>
      <c r="BQ15" s="149">
        <v>0</v>
      </c>
      <c r="BR15" s="131">
        <f t="shared" si="28"/>
        <v>0</v>
      </c>
      <c r="BS15" s="148">
        <v>0</v>
      </c>
      <c r="BT15" s="149">
        <v>0</v>
      </c>
      <c r="BU15" s="131">
        <f t="shared" si="29"/>
        <v>0</v>
      </c>
      <c r="BV15" s="148">
        <v>0</v>
      </c>
      <c r="BW15" s="149">
        <v>0</v>
      </c>
      <c r="BX15" s="131">
        <f t="shared" si="30"/>
        <v>0</v>
      </c>
      <c r="BY15" s="148">
        <v>0</v>
      </c>
      <c r="BZ15" s="149">
        <v>0</v>
      </c>
      <c r="CA15" s="131">
        <f t="shared" si="31"/>
        <v>0</v>
      </c>
      <c r="CB15" s="148">
        <v>0</v>
      </c>
      <c r="CC15" s="149">
        <v>0</v>
      </c>
      <c r="CD15" s="131">
        <f t="shared" si="32"/>
        <v>0</v>
      </c>
      <c r="CE15" s="148">
        <v>0</v>
      </c>
      <c r="CF15" s="149">
        <v>0</v>
      </c>
      <c r="CG15" s="131">
        <f t="shared" si="33"/>
        <v>0</v>
      </c>
      <c r="CH15" s="148">
        <v>0</v>
      </c>
      <c r="CI15" s="149">
        <v>0</v>
      </c>
      <c r="CJ15" s="131">
        <f t="shared" si="34"/>
        <v>0</v>
      </c>
      <c r="CK15" s="148">
        <v>0</v>
      </c>
      <c r="CL15" s="149">
        <v>0</v>
      </c>
      <c r="CM15" s="131">
        <f t="shared" si="35"/>
        <v>0</v>
      </c>
      <c r="CN15" s="148">
        <v>0</v>
      </c>
      <c r="CO15" s="149">
        <v>0</v>
      </c>
      <c r="CP15" s="131">
        <f t="shared" si="36"/>
        <v>0</v>
      </c>
      <c r="CQ15" s="148">
        <v>0</v>
      </c>
      <c r="CR15" s="149">
        <v>0</v>
      </c>
      <c r="CS15" s="131">
        <f t="shared" si="37"/>
        <v>0</v>
      </c>
      <c r="CT15" s="140"/>
      <c r="CU15" s="140"/>
      <c r="CW15" s="140"/>
      <c r="CX15" s="140"/>
      <c r="CY15" s="140"/>
    </row>
    <row r="16" spans="1:104" ht="18.75" customHeight="1" x14ac:dyDescent="0.2">
      <c r="A16" s="141"/>
      <c r="B16" s="142">
        <v>2271</v>
      </c>
      <c r="C16" s="143" t="s">
        <v>93</v>
      </c>
      <c r="D16" s="181"/>
      <c r="E16" s="190">
        <f t="shared" si="1"/>
        <v>1448750</v>
      </c>
      <c r="F16" s="191">
        <f t="shared" si="1"/>
        <v>881168.30999999994</v>
      </c>
      <c r="G16" s="189">
        <f t="shared" si="3"/>
        <v>567581.69000000006</v>
      </c>
      <c r="H16" s="144">
        <f t="shared" si="0"/>
        <v>1416750</v>
      </c>
      <c r="I16" s="145">
        <f t="shared" si="0"/>
        <v>881168.30999999994</v>
      </c>
      <c r="J16" s="125">
        <f t="shared" si="4"/>
        <v>535581.69000000006</v>
      </c>
      <c r="K16" s="146">
        <f t="shared" si="5"/>
        <v>1416750</v>
      </c>
      <c r="L16" s="147">
        <f t="shared" si="5"/>
        <v>881168.30999999994</v>
      </c>
      <c r="M16" s="128">
        <f t="shared" si="6"/>
        <v>535581.69000000006</v>
      </c>
      <c r="N16" s="148">
        <v>1416750</v>
      </c>
      <c r="O16" s="149">
        <v>881168.30999999994</v>
      </c>
      <c r="P16" s="131">
        <f t="shared" si="7"/>
        <v>535581.69000000006</v>
      </c>
      <c r="Q16" s="148">
        <v>0</v>
      </c>
      <c r="R16" s="149">
        <v>0</v>
      </c>
      <c r="S16" s="131">
        <f t="shared" si="8"/>
        <v>0</v>
      </c>
      <c r="T16" s="150">
        <f t="shared" si="9"/>
        <v>0</v>
      </c>
      <c r="U16" s="151">
        <f t="shared" si="9"/>
        <v>0</v>
      </c>
      <c r="V16" s="134">
        <f t="shared" si="10"/>
        <v>0</v>
      </c>
      <c r="W16" s="148">
        <v>0</v>
      </c>
      <c r="X16" s="149">
        <v>0</v>
      </c>
      <c r="Y16" s="131">
        <f t="shared" si="11"/>
        <v>0</v>
      </c>
      <c r="Z16" s="148">
        <v>0</v>
      </c>
      <c r="AA16" s="149">
        <v>0</v>
      </c>
      <c r="AB16" s="131">
        <f t="shared" si="12"/>
        <v>0</v>
      </c>
      <c r="AC16" s="148">
        <v>0</v>
      </c>
      <c r="AD16" s="149">
        <v>0</v>
      </c>
      <c r="AE16" s="131">
        <f t="shared" si="13"/>
        <v>0</v>
      </c>
      <c r="AF16" s="148">
        <v>0</v>
      </c>
      <c r="AG16" s="149">
        <v>0</v>
      </c>
      <c r="AH16" s="131">
        <f t="shared" si="14"/>
        <v>0</v>
      </c>
      <c r="AI16" s="152">
        <v>0</v>
      </c>
      <c r="AJ16" s="153">
        <v>0</v>
      </c>
      <c r="AK16" s="131">
        <f t="shared" si="15"/>
        <v>0</v>
      </c>
      <c r="AL16" s="146">
        <f t="shared" si="16"/>
        <v>0</v>
      </c>
      <c r="AM16" s="147">
        <f t="shared" si="16"/>
        <v>0</v>
      </c>
      <c r="AN16" s="128">
        <f t="shared" si="17"/>
        <v>0</v>
      </c>
      <c r="AO16" s="148">
        <v>0</v>
      </c>
      <c r="AP16" s="149">
        <v>0</v>
      </c>
      <c r="AQ16" s="131">
        <f t="shared" si="18"/>
        <v>0</v>
      </c>
      <c r="AR16" s="148">
        <v>0</v>
      </c>
      <c r="AS16" s="149">
        <v>0</v>
      </c>
      <c r="AT16" s="131">
        <f t="shared" si="19"/>
        <v>0</v>
      </c>
      <c r="AU16" s="154">
        <f t="shared" si="20"/>
        <v>0</v>
      </c>
      <c r="AV16" s="155">
        <f t="shared" si="20"/>
        <v>0</v>
      </c>
      <c r="AW16" s="139">
        <f t="shared" si="21"/>
        <v>0</v>
      </c>
      <c r="AX16" s="148">
        <v>0</v>
      </c>
      <c r="AY16" s="149">
        <v>0</v>
      </c>
      <c r="AZ16" s="131">
        <f t="shared" si="22"/>
        <v>0</v>
      </c>
      <c r="BA16" s="148">
        <v>0</v>
      </c>
      <c r="BB16" s="149">
        <v>0</v>
      </c>
      <c r="BC16" s="131">
        <f t="shared" si="23"/>
        <v>0</v>
      </c>
      <c r="BD16" s="144">
        <f t="shared" si="2"/>
        <v>32000</v>
      </c>
      <c r="BE16" s="145">
        <f t="shared" si="2"/>
        <v>0</v>
      </c>
      <c r="BF16" s="125">
        <f t="shared" si="24"/>
        <v>32000</v>
      </c>
      <c r="BG16" s="148">
        <v>32000</v>
      </c>
      <c r="BH16" s="149">
        <v>0</v>
      </c>
      <c r="BI16" s="131">
        <f t="shared" si="25"/>
        <v>32000</v>
      </c>
      <c r="BJ16" s="148">
        <v>0</v>
      </c>
      <c r="BK16" s="149">
        <v>0</v>
      </c>
      <c r="BL16" s="131">
        <f t="shared" si="26"/>
        <v>0</v>
      </c>
      <c r="BM16" s="148">
        <v>0</v>
      </c>
      <c r="BN16" s="149">
        <v>0</v>
      </c>
      <c r="BO16" s="131">
        <f t="shared" si="27"/>
        <v>0</v>
      </c>
      <c r="BP16" s="148">
        <v>0</v>
      </c>
      <c r="BQ16" s="149">
        <v>0</v>
      </c>
      <c r="BR16" s="131">
        <f t="shared" si="28"/>
        <v>0</v>
      </c>
      <c r="BS16" s="148">
        <v>0</v>
      </c>
      <c r="BT16" s="149">
        <v>0</v>
      </c>
      <c r="BU16" s="131">
        <f t="shared" si="29"/>
        <v>0</v>
      </c>
      <c r="BV16" s="148">
        <v>0</v>
      </c>
      <c r="BW16" s="149">
        <v>0</v>
      </c>
      <c r="BX16" s="131">
        <f t="shared" si="30"/>
        <v>0</v>
      </c>
      <c r="BY16" s="148">
        <v>0</v>
      </c>
      <c r="BZ16" s="149">
        <v>0</v>
      </c>
      <c r="CA16" s="131">
        <f t="shared" si="31"/>
        <v>0</v>
      </c>
      <c r="CB16" s="148">
        <v>0</v>
      </c>
      <c r="CC16" s="149">
        <v>0</v>
      </c>
      <c r="CD16" s="131">
        <f t="shared" si="32"/>
        <v>0</v>
      </c>
      <c r="CE16" s="148">
        <v>0</v>
      </c>
      <c r="CF16" s="149">
        <v>0</v>
      </c>
      <c r="CG16" s="131">
        <f t="shared" si="33"/>
        <v>0</v>
      </c>
      <c r="CH16" s="148">
        <v>0</v>
      </c>
      <c r="CI16" s="149">
        <v>0</v>
      </c>
      <c r="CJ16" s="131">
        <f t="shared" si="34"/>
        <v>0</v>
      </c>
      <c r="CK16" s="148">
        <v>0</v>
      </c>
      <c r="CL16" s="149">
        <v>0</v>
      </c>
      <c r="CM16" s="131">
        <f t="shared" si="35"/>
        <v>0</v>
      </c>
      <c r="CN16" s="148">
        <v>0</v>
      </c>
      <c r="CO16" s="149">
        <v>0</v>
      </c>
      <c r="CP16" s="131">
        <f t="shared" si="36"/>
        <v>0</v>
      </c>
      <c r="CQ16" s="148">
        <v>0</v>
      </c>
      <c r="CR16" s="149">
        <v>0</v>
      </c>
      <c r="CS16" s="131">
        <f t="shared" si="37"/>
        <v>0</v>
      </c>
      <c r="CT16" s="140"/>
      <c r="CU16" s="140"/>
      <c r="CW16" s="140"/>
      <c r="CX16" s="140"/>
      <c r="CY16" s="140"/>
    </row>
    <row r="17" spans="1:103" ht="18.75" customHeight="1" x14ac:dyDescent="0.2">
      <c r="A17" s="141"/>
      <c r="B17" s="142">
        <v>2272</v>
      </c>
      <c r="C17" s="143" t="s">
        <v>94</v>
      </c>
      <c r="D17" s="181"/>
      <c r="E17" s="190">
        <f t="shared" si="1"/>
        <v>40260</v>
      </c>
      <c r="F17" s="191">
        <f t="shared" si="1"/>
        <v>40739.33</v>
      </c>
      <c r="G17" s="189">
        <f t="shared" si="3"/>
        <v>-479.33000000000175</v>
      </c>
      <c r="H17" s="144">
        <f t="shared" si="0"/>
        <v>40260</v>
      </c>
      <c r="I17" s="145">
        <f t="shared" si="0"/>
        <v>40739.33</v>
      </c>
      <c r="J17" s="125">
        <f t="shared" si="4"/>
        <v>-479.33000000000175</v>
      </c>
      <c r="K17" s="146">
        <f t="shared" si="5"/>
        <v>40260</v>
      </c>
      <c r="L17" s="147">
        <f t="shared" si="5"/>
        <v>40739.33</v>
      </c>
      <c r="M17" s="128">
        <f t="shared" si="6"/>
        <v>-479.33000000000175</v>
      </c>
      <c r="N17" s="148">
        <v>40260</v>
      </c>
      <c r="O17" s="149">
        <v>40739.33</v>
      </c>
      <c r="P17" s="131">
        <f t="shared" si="7"/>
        <v>-479.33000000000175</v>
      </c>
      <c r="Q17" s="148">
        <v>0</v>
      </c>
      <c r="R17" s="149">
        <v>0</v>
      </c>
      <c r="S17" s="131">
        <f t="shared" si="8"/>
        <v>0</v>
      </c>
      <c r="T17" s="150">
        <f t="shared" si="9"/>
        <v>0</v>
      </c>
      <c r="U17" s="151">
        <f t="shared" si="9"/>
        <v>0</v>
      </c>
      <c r="V17" s="134">
        <f t="shared" si="10"/>
        <v>0</v>
      </c>
      <c r="W17" s="148">
        <v>0</v>
      </c>
      <c r="X17" s="149">
        <v>0</v>
      </c>
      <c r="Y17" s="131">
        <f t="shared" si="11"/>
        <v>0</v>
      </c>
      <c r="Z17" s="148">
        <v>0</v>
      </c>
      <c r="AA17" s="149">
        <v>0</v>
      </c>
      <c r="AB17" s="131">
        <f t="shared" si="12"/>
        <v>0</v>
      </c>
      <c r="AC17" s="148">
        <v>0</v>
      </c>
      <c r="AD17" s="149">
        <v>0</v>
      </c>
      <c r="AE17" s="131">
        <f t="shared" si="13"/>
        <v>0</v>
      </c>
      <c r="AF17" s="148">
        <v>0</v>
      </c>
      <c r="AG17" s="149">
        <v>0</v>
      </c>
      <c r="AH17" s="131">
        <f t="shared" si="14"/>
        <v>0</v>
      </c>
      <c r="AI17" s="152">
        <v>0</v>
      </c>
      <c r="AJ17" s="153">
        <v>0</v>
      </c>
      <c r="AK17" s="131">
        <f t="shared" si="15"/>
        <v>0</v>
      </c>
      <c r="AL17" s="146">
        <f t="shared" si="16"/>
        <v>0</v>
      </c>
      <c r="AM17" s="147">
        <f t="shared" si="16"/>
        <v>0</v>
      </c>
      <c r="AN17" s="128">
        <f t="shared" si="17"/>
        <v>0</v>
      </c>
      <c r="AO17" s="148">
        <v>0</v>
      </c>
      <c r="AP17" s="149">
        <v>0</v>
      </c>
      <c r="AQ17" s="131">
        <f t="shared" si="18"/>
        <v>0</v>
      </c>
      <c r="AR17" s="148">
        <v>0</v>
      </c>
      <c r="AS17" s="149">
        <v>0</v>
      </c>
      <c r="AT17" s="131">
        <f t="shared" si="19"/>
        <v>0</v>
      </c>
      <c r="AU17" s="154">
        <f t="shared" si="20"/>
        <v>0</v>
      </c>
      <c r="AV17" s="155">
        <f t="shared" si="20"/>
        <v>0</v>
      </c>
      <c r="AW17" s="139">
        <f t="shared" si="21"/>
        <v>0</v>
      </c>
      <c r="AX17" s="148">
        <v>0</v>
      </c>
      <c r="AY17" s="149">
        <v>0</v>
      </c>
      <c r="AZ17" s="131">
        <f t="shared" si="22"/>
        <v>0</v>
      </c>
      <c r="BA17" s="148">
        <v>0</v>
      </c>
      <c r="BB17" s="149">
        <v>0</v>
      </c>
      <c r="BC17" s="131">
        <f t="shared" si="23"/>
        <v>0</v>
      </c>
      <c r="BD17" s="144">
        <f t="shared" si="2"/>
        <v>0</v>
      </c>
      <c r="BE17" s="145">
        <f t="shared" si="2"/>
        <v>0</v>
      </c>
      <c r="BF17" s="125">
        <f t="shared" si="24"/>
        <v>0</v>
      </c>
      <c r="BG17" s="148">
        <v>0</v>
      </c>
      <c r="BH17" s="149">
        <v>0</v>
      </c>
      <c r="BI17" s="131">
        <f t="shared" si="25"/>
        <v>0</v>
      </c>
      <c r="BJ17" s="148">
        <v>0</v>
      </c>
      <c r="BK17" s="149">
        <v>0</v>
      </c>
      <c r="BL17" s="131">
        <f t="shared" si="26"/>
        <v>0</v>
      </c>
      <c r="BM17" s="148">
        <v>0</v>
      </c>
      <c r="BN17" s="149">
        <v>0</v>
      </c>
      <c r="BO17" s="131">
        <f t="shared" si="27"/>
        <v>0</v>
      </c>
      <c r="BP17" s="148">
        <v>0</v>
      </c>
      <c r="BQ17" s="149">
        <v>0</v>
      </c>
      <c r="BR17" s="131">
        <f t="shared" si="28"/>
        <v>0</v>
      </c>
      <c r="BS17" s="148">
        <v>0</v>
      </c>
      <c r="BT17" s="149">
        <v>0</v>
      </c>
      <c r="BU17" s="131">
        <f t="shared" si="29"/>
        <v>0</v>
      </c>
      <c r="BV17" s="148">
        <v>0</v>
      </c>
      <c r="BW17" s="149">
        <v>0</v>
      </c>
      <c r="BX17" s="131">
        <f t="shared" si="30"/>
        <v>0</v>
      </c>
      <c r="BY17" s="148">
        <v>0</v>
      </c>
      <c r="BZ17" s="149">
        <v>0</v>
      </c>
      <c r="CA17" s="131">
        <f t="shared" si="31"/>
        <v>0</v>
      </c>
      <c r="CB17" s="148">
        <v>0</v>
      </c>
      <c r="CC17" s="149">
        <v>0</v>
      </c>
      <c r="CD17" s="131">
        <f t="shared" si="32"/>
        <v>0</v>
      </c>
      <c r="CE17" s="148">
        <v>0</v>
      </c>
      <c r="CF17" s="149">
        <v>0</v>
      </c>
      <c r="CG17" s="131">
        <f t="shared" si="33"/>
        <v>0</v>
      </c>
      <c r="CH17" s="148">
        <v>0</v>
      </c>
      <c r="CI17" s="149">
        <v>0</v>
      </c>
      <c r="CJ17" s="131">
        <f t="shared" si="34"/>
        <v>0</v>
      </c>
      <c r="CK17" s="148">
        <v>0</v>
      </c>
      <c r="CL17" s="149">
        <v>0</v>
      </c>
      <c r="CM17" s="131">
        <f t="shared" si="35"/>
        <v>0</v>
      </c>
      <c r="CN17" s="148">
        <v>0</v>
      </c>
      <c r="CO17" s="149">
        <v>0</v>
      </c>
      <c r="CP17" s="131">
        <f t="shared" si="36"/>
        <v>0</v>
      </c>
      <c r="CQ17" s="148">
        <v>0</v>
      </c>
      <c r="CR17" s="149">
        <v>0</v>
      </c>
      <c r="CS17" s="131">
        <f t="shared" si="37"/>
        <v>0</v>
      </c>
      <c r="CT17" s="140"/>
      <c r="CU17" s="140"/>
      <c r="CW17" s="140"/>
      <c r="CX17" s="140"/>
      <c r="CY17" s="140"/>
    </row>
    <row r="18" spans="1:103" ht="18.75" customHeight="1" x14ac:dyDescent="0.2">
      <c r="A18" s="141"/>
      <c r="B18" s="142">
        <v>2273</v>
      </c>
      <c r="C18" s="143" t="s">
        <v>95</v>
      </c>
      <c r="D18" s="181"/>
      <c r="E18" s="190">
        <f t="shared" si="1"/>
        <v>79200</v>
      </c>
      <c r="F18" s="191">
        <f t="shared" si="1"/>
        <v>52830.75</v>
      </c>
      <c r="G18" s="189">
        <f t="shared" si="3"/>
        <v>26369.25</v>
      </c>
      <c r="H18" s="144">
        <f t="shared" si="0"/>
        <v>79200</v>
      </c>
      <c r="I18" s="145">
        <f t="shared" si="0"/>
        <v>52830.75</v>
      </c>
      <c r="J18" s="125">
        <f t="shared" si="4"/>
        <v>26369.25</v>
      </c>
      <c r="K18" s="146">
        <f t="shared" si="5"/>
        <v>79200</v>
      </c>
      <c r="L18" s="147">
        <f t="shared" si="5"/>
        <v>52830.75</v>
      </c>
      <c r="M18" s="128">
        <f t="shared" si="6"/>
        <v>26369.25</v>
      </c>
      <c r="N18" s="148">
        <v>79200</v>
      </c>
      <c r="O18" s="149">
        <v>52830.75</v>
      </c>
      <c r="P18" s="131">
        <f t="shared" si="7"/>
        <v>26369.25</v>
      </c>
      <c r="Q18" s="148">
        <v>0</v>
      </c>
      <c r="R18" s="149">
        <v>0</v>
      </c>
      <c r="S18" s="131">
        <f t="shared" si="8"/>
        <v>0</v>
      </c>
      <c r="T18" s="150">
        <f t="shared" si="9"/>
        <v>0</v>
      </c>
      <c r="U18" s="151">
        <f t="shared" si="9"/>
        <v>0</v>
      </c>
      <c r="V18" s="134">
        <f t="shared" si="10"/>
        <v>0</v>
      </c>
      <c r="W18" s="148">
        <v>0</v>
      </c>
      <c r="X18" s="149">
        <v>0</v>
      </c>
      <c r="Y18" s="131">
        <f t="shared" si="11"/>
        <v>0</v>
      </c>
      <c r="Z18" s="148">
        <v>0</v>
      </c>
      <c r="AA18" s="149">
        <v>0</v>
      </c>
      <c r="AB18" s="131">
        <f t="shared" si="12"/>
        <v>0</v>
      </c>
      <c r="AC18" s="148">
        <v>0</v>
      </c>
      <c r="AD18" s="149">
        <v>0</v>
      </c>
      <c r="AE18" s="131">
        <f t="shared" si="13"/>
        <v>0</v>
      </c>
      <c r="AF18" s="148">
        <v>0</v>
      </c>
      <c r="AG18" s="149">
        <v>0</v>
      </c>
      <c r="AH18" s="131">
        <f t="shared" si="14"/>
        <v>0</v>
      </c>
      <c r="AI18" s="152">
        <v>0</v>
      </c>
      <c r="AJ18" s="153">
        <v>0</v>
      </c>
      <c r="AK18" s="131">
        <f t="shared" si="15"/>
        <v>0</v>
      </c>
      <c r="AL18" s="146">
        <f t="shared" si="16"/>
        <v>0</v>
      </c>
      <c r="AM18" s="147">
        <f t="shared" si="16"/>
        <v>0</v>
      </c>
      <c r="AN18" s="128">
        <f t="shared" si="17"/>
        <v>0</v>
      </c>
      <c r="AO18" s="148">
        <v>0</v>
      </c>
      <c r="AP18" s="149">
        <v>0</v>
      </c>
      <c r="AQ18" s="131">
        <f t="shared" si="18"/>
        <v>0</v>
      </c>
      <c r="AR18" s="148">
        <v>0</v>
      </c>
      <c r="AS18" s="149">
        <v>0</v>
      </c>
      <c r="AT18" s="131">
        <f t="shared" si="19"/>
        <v>0</v>
      </c>
      <c r="AU18" s="154">
        <f t="shared" si="20"/>
        <v>0</v>
      </c>
      <c r="AV18" s="155">
        <f t="shared" si="20"/>
        <v>0</v>
      </c>
      <c r="AW18" s="139">
        <f t="shared" si="21"/>
        <v>0</v>
      </c>
      <c r="AX18" s="148">
        <v>0</v>
      </c>
      <c r="AY18" s="149">
        <v>0</v>
      </c>
      <c r="AZ18" s="131">
        <f t="shared" si="22"/>
        <v>0</v>
      </c>
      <c r="BA18" s="148">
        <v>0</v>
      </c>
      <c r="BB18" s="149">
        <v>0</v>
      </c>
      <c r="BC18" s="131">
        <f t="shared" si="23"/>
        <v>0</v>
      </c>
      <c r="BD18" s="144">
        <f t="shared" si="2"/>
        <v>0</v>
      </c>
      <c r="BE18" s="145">
        <f t="shared" si="2"/>
        <v>0</v>
      </c>
      <c r="BF18" s="125">
        <f t="shared" si="24"/>
        <v>0</v>
      </c>
      <c r="BG18" s="148">
        <v>0</v>
      </c>
      <c r="BH18" s="149">
        <v>0</v>
      </c>
      <c r="BI18" s="131">
        <f t="shared" si="25"/>
        <v>0</v>
      </c>
      <c r="BJ18" s="148">
        <v>0</v>
      </c>
      <c r="BK18" s="149">
        <v>0</v>
      </c>
      <c r="BL18" s="131">
        <f t="shared" si="26"/>
        <v>0</v>
      </c>
      <c r="BM18" s="148">
        <v>0</v>
      </c>
      <c r="BN18" s="149">
        <v>0</v>
      </c>
      <c r="BO18" s="131">
        <f t="shared" si="27"/>
        <v>0</v>
      </c>
      <c r="BP18" s="148">
        <v>0</v>
      </c>
      <c r="BQ18" s="149">
        <v>0</v>
      </c>
      <c r="BR18" s="131">
        <f t="shared" si="28"/>
        <v>0</v>
      </c>
      <c r="BS18" s="148">
        <v>0</v>
      </c>
      <c r="BT18" s="149">
        <v>0</v>
      </c>
      <c r="BU18" s="131">
        <f t="shared" si="29"/>
        <v>0</v>
      </c>
      <c r="BV18" s="148">
        <v>0</v>
      </c>
      <c r="BW18" s="149">
        <v>0</v>
      </c>
      <c r="BX18" s="131">
        <f t="shared" si="30"/>
        <v>0</v>
      </c>
      <c r="BY18" s="148">
        <v>0</v>
      </c>
      <c r="BZ18" s="149">
        <v>0</v>
      </c>
      <c r="CA18" s="131">
        <f t="shared" si="31"/>
        <v>0</v>
      </c>
      <c r="CB18" s="148">
        <v>0</v>
      </c>
      <c r="CC18" s="149">
        <v>0</v>
      </c>
      <c r="CD18" s="131">
        <f t="shared" si="32"/>
        <v>0</v>
      </c>
      <c r="CE18" s="148">
        <v>0</v>
      </c>
      <c r="CF18" s="149">
        <v>0</v>
      </c>
      <c r="CG18" s="131">
        <f t="shared" si="33"/>
        <v>0</v>
      </c>
      <c r="CH18" s="148">
        <v>0</v>
      </c>
      <c r="CI18" s="149">
        <v>0</v>
      </c>
      <c r="CJ18" s="131">
        <f t="shared" si="34"/>
        <v>0</v>
      </c>
      <c r="CK18" s="148">
        <v>0</v>
      </c>
      <c r="CL18" s="149">
        <v>0</v>
      </c>
      <c r="CM18" s="131">
        <f t="shared" si="35"/>
        <v>0</v>
      </c>
      <c r="CN18" s="148">
        <v>0</v>
      </c>
      <c r="CO18" s="149">
        <v>0</v>
      </c>
      <c r="CP18" s="131">
        <f t="shared" si="36"/>
        <v>0</v>
      </c>
      <c r="CQ18" s="148">
        <v>0</v>
      </c>
      <c r="CR18" s="149">
        <v>0</v>
      </c>
      <c r="CS18" s="131">
        <f t="shared" si="37"/>
        <v>0</v>
      </c>
      <c r="CT18" s="140"/>
      <c r="CU18" s="140"/>
      <c r="CW18" s="140"/>
      <c r="CX18" s="140"/>
      <c r="CY18" s="140"/>
    </row>
    <row r="19" spans="1:103" ht="18.75" customHeight="1" x14ac:dyDescent="0.2">
      <c r="A19" s="141"/>
      <c r="B19" s="142">
        <v>2274</v>
      </c>
      <c r="C19" s="143" t="s">
        <v>96</v>
      </c>
      <c r="D19" s="181"/>
      <c r="E19" s="190">
        <f t="shared" si="1"/>
        <v>0</v>
      </c>
      <c r="F19" s="191">
        <f t="shared" si="1"/>
        <v>0</v>
      </c>
      <c r="G19" s="189">
        <f t="shared" si="3"/>
        <v>0</v>
      </c>
      <c r="H19" s="144">
        <f t="shared" si="0"/>
        <v>0</v>
      </c>
      <c r="I19" s="145">
        <f t="shared" si="0"/>
        <v>0</v>
      </c>
      <c r="J19" s="125">
        <f t="shared" si="4"/>
        <v>0</v>
      </c>
      <c r="K19" s="146">
        <f t="shared" si="5"/>
        <v>0</v>
      </c>
      <c r="L19" s="147">
        <f t="shared" si="5"/>
        <v>0</v>
      </c>
      <c r="M19" s="128">
        <f t="shared" si="6"/>
        <v>0</v>
      </c>
      <c r="N19" s="148">
        <v>0</v>
      </c>
      <c r="O19" s="149">
        <v>0</v>
      </c>
      <c r="P19" s="131">
        <f t="shared" si="7"/>
        <v>0</v>
      </c>
      <c r="Q19" s="148">
        <v>0</v>
      </c>
      <c r="R19" s="149">
        <v>0</v>
      </c>
      <c r="S19" s="131">
        <f t="shared" si="8"/>
        <v>0</v>
      </c>
      <c r="T19" s="150">
        <f t="shared" si="9"/>
        <v>0</v>
      </c>
      <c r="U19" s="151">
        <f t="shared" si="9"/>
        <v>0</v>
      </c>
      <c r="V19" s="134">
        <f t="shared" si="10"/>
        <v>0</v>
      </c>
      <c r="W19" s="148">
        <v>0</v>
      </c>
      <c r="X19" s="149">
        <v>0</v>
      </c>
      <c r="Y19" s="131">
        <f t="shared" si="11"/>
        <v>0</v>
      </c>
      <c r="Z19" s="148">
        <v>0</v>
      </c>
      <c r="AA19" s="149">
        <v>0</v>
      </c>
      <c r="AB19" s="131">
        <f t="shared" si="12"/>
        <v>0</v>
      </c>
      <c r="AC19" s="148">
        <v>0</v>
      </c>
      <c r="AD19" s="149">
        <v>0</v>
      </c>
      <c r="AE19" s="131">
        <f t="shared" si="13"/>
        <v>0</v>
      </c>
      <c r="AF19" s="148">
        <v>0</v>
      </c>
      <c r="AG19" s="149">
        <v>0</v>
      </c>
      <c r="AH19" s="131">
        <f t="shared" si="14"/>
        <v>0</v>
      </c>
      <c r="AI19" s="152">
        <v>0</v>
      </c>
      <c r="AJ19" s="153">
        <v>0</v>
      </c>
      <c r="AK19" s="131">
        <f t="shared" si="15"/>
        <v>0</v>
      </c>
      <c r="AL19" s="146">
        <f t="shared" si="16"/>
        <v>0</v>
      </c>
      <c r="AM19" s="147">
        <f t="shared" si="16"/>
        <v>0</v>
      </c>
      <c r="AN19" s="128">
        <f t="shared" si="17"/>
        <v>0</v>
      </c>
      <c r="AO19" s="148">
        <v>0</v>
      </c>
      <c r="AP19" s="149">
        <v>0</v>
      </c>
      <c r="AQ19" s="131">
        <f t="shared" si="18"/>
        <v>0</v>
      </c>
      <c r="AR19" s="148">
        <v>0</v>
      </c>
      <c r="AS19" s="149">
        <v>0</v>
      </c>
      <c r="AT19" s="131">
        <f t="shared" si="19"/>
        <v>0</v>
      </c>
      <c r="AU19" s="154">
        <f t="shared" si="20"/>
        <v>0</v>
      </c>
      <c r="AV19" s="155">
        <f t="shared" si="20"/>
        <v>0</v>
      </c>
      <c r="AW19" s="139">
        <f t="shared" si="21"/>
        <v>0</v>
      </c>
      <c r="AX19" s="148">
        <v>0</v>
      </c>
      <c r="AY19" s="149">
        <v>0</v>
      </c>
      <c r="AZ19" s="131">
        <f t="shared" si="22"/>
        <v>0</v>
      </c>
      <c r="BA19" s="148">
        <v>0</v>
      </c>
      <c r="BB19" s="149">
        <v>0</v>
      </c>
      <c r="BC19" s="131">
        <f t="shared" si="23"/>
        <v>0</v>
      </c>
      <c r="BD19" s="144">
        <f t="shared" si="2"/>
        <v>0</v>
      </c>
      <c r="BE19" s="145">
        <f t="shared" si="2"/>
        <v>0</v>
      </c>
      <c r="BF19" s="125">
        <f t="shared" si="24"/>
        <v>0</v>
      </c>
      <c r="BG19" s="148">
        <v>0</v>
      </c>
      <c r="BH19" s="149">
        <v>0</v>
      </c>
      <c r="BI19" s="131">
        <f t="shared" si="25"/>
        <v>0</v>
      </c>
      <c r="BJ19" s="148">
        <v>0</v>
      </c>
      <c r="BK19" s="149">
        <v>0</v>
      </c>
      <c r="BL19" s="131">
        <f t="shared" si="26"/>
        <v>0</v>
      </c>
      <c r="BM19" s="148">
        <v>0</v>
      </c>
      <c r="BN19" s="149">
        <v>0</v>
      </c>
      <c r="BO19" s="131">
        <f t="shared" si="27"/>
        <v>0</v>
      </c>
      <c r="BP19" s="148">
        <v>0</v>
      </c>
      <c r="BQ19" s="149">
        <v>0</v>
      </c>
      <c r="BR19" s="131">
        <f t="shared" si="28"/>
        <v>0</v>
      </c>
      <c r="BS19" s="148">
        <v>0</v>
      </c>
      <c r="BT19" s="149">
        <v>0</v>
      </c>
      <c r="BU19" s="131">
        <f t="shared" si="29"/>
        <v>0</v>
      </c>
      <c r="BV19" s="148">
        <v>0</v>
      </c>
      <c r="BW19" s="149">
        <v>0</v>
      </c>
      <c r="BX19" s="131">
        <f t="shared" si="30"/>
        <v>0</v>
      </c>
      <c r="BY19" s="148">
        <v>0</v>
      </c>
      <c r="BZ19" s="149">
        <v>0</v>
      </c>
      <c r="CA19" s="131">
        <f t="shared" si="31"/>
        <v>0</v>
      </c>
      <c r="CB19" s="148">
        <v>0</v>
      </c>
      <c r="CC19" s="149">
        <v>0</v>
      </c>
      <c r="CD19" s="131">
        <f t="shared" si="32"/>
        <v>0</v>
      </c>
      <c r="CE19" s="148">
        <v>0</v>
      </c>
      <c r="CF19" s="149">
        <v>0</v>
      </c>
      <c r="CG19" s="131">
        <f t="shared" si="33"/>
        <v>0</v>
      </c>
      <c r="CH19" s="148">
        <v>0</v>
      </c>
      <c r="CI19" s="149">
        <v>0</v>
      </c>
      <c r="CJ19" s="131">
        <f t="shared" si="34"/>
        <v>0</v>
      </c>
      <c r="CK19" s="148">
        <v>0</v>
      </c>
      <c r="CL19" s="149">
        <v>0</v>
      </c>
      <c r="CM19" s="131">
        <f t="shared" si="35"/>
        <v>0</v>
      </c>
      <c r="CN19" s="148">
        <v>0</v>
      </c>
      <c r="CO19" s="149">
        <v>0</v>
      </c>
      <c r="CP19" s="131">
        <f t="shared" si="36"/>
        <v>0</v>
      </c>
      <c r="CQ19" s="148">
        <v>0</v>
      </c>
      <c r="CR19" s="149">
        <v>0</v>
      </c>
      <c r="CS19" s="131">
        <f t="shared" si="37"/>
        <v>0</v>
      </c>
      <c r="CT19" s="140"/>
      <c r="CU19" s="140"/>
      <c r="CW19" s="140"/>
      <c r="CX19" s="140"/>
      <c r="CY19" s="140"/>
    </row>
    <row r="20" spans="1:103" ht="18.75" customHeight="1" x14ac:dyDescent="0.2">
      <c r="A20" s="141"/>
      <c r="B20" s="142">
        <v>2275</v>
      </c>
      <c r="C20" s="143" t="s">
        <v>97</v>
      </c>
      <c r="D20" s="181"/>
      <c r="E20" s="190">
        <f t="shared" si="1"/>
        <v>12000</v>
      </c>
      <c r="F20" s="191">
        <f t="shared" si="1"/>
        <v>8605.7999999999993</v>
      </c>
      <c r="G20" s="189">
        <f t="shared" si="3"/>
        <v>3394.2000000000007</v>
      </c>
      <c r="H20" s="144">
        <f t="shared" si="0"/>
        <v>12000</v>
      </c>
      <c r="I20" s="145">
        <f t="shared" si="0"/>
        <v>8605.7999999999993</v>
      </c>
      <c r="J20" s="125">
        <f t="shared" si="4"/>
        <v>3394.2000000000007</v>
      </c>
      <c r="K20" s="146">
        <f t="shared" si="5"/>
        <v>12000</v>
      </c>
      <c r="L20" s="147">
        <f t="shared" si="5"/>
        <v>8605.7999999999993</v>
      </c>
      <c r="M20" s="128">
        <f t="shared" si="6"/>
        <v>3394.2000000000007</v>
      </c>
      <c r="N20" s="148">
        <v>12000</v>
      </c>
      <c r="O20" s="149">
        <v>8605.7999999999993</v>
      </c>
      <c r="P20" s="131">
        <f t="shared" si="7"/>
        <v>3394.2000000000007</v>
      </c>
      <c r="Q20" s="148">
        <v>0</v>
      </c>
      <c r="R20" s="149">
        <v>0</v>
      </c>
      <c r="S20" s="131">
        <f t="shared" si="8"/>
        <v>0</v>
      </c>
      <c r="T20" s="150">
        <f t="shared" si="9"/>
        <v>0</v>
      </c>
      <c r="U20" s="151">
        <f t="shared" si="9"/>
        <v>0</v>
      </c>
      <c r="V20" s="134">
        <f t="shared" si="10"/>
        <v>0</v>
      </c>
      <c r="W20" s="148">
        <v>0</v>
      </c>
      <c r="X20" s="149">
        <v>0</v>
      </c>
      <c r="Y20" s="131">
        <f t="shared" si="11"/>
        <v>0</v>
      </c>
      <c r="Z20" s="148">
        <v>0</v>
      </c>
      <c r="AA20" s="149">
        <v>0</v>
      </c>
      <c r="AB20" s="131">
        <f t="shared" si="12"/>
        <v>0</v>
      </c>
      <c r="AC20" s="148">
        <v>0</v>
      </c>
      <c r="AD20" s="149">
        <v>0</v>
      </c>
      <c r="AE20" s="131">
        <f t="shared" si="13"/>
        <v>0</v>
      </c>
      <c r="AF20" s="148">
        <v>0</v>
      </c>
      <c r="AG20" s="149">
        <v>0</v>
      </c>
      <c r="AH20" s="131">
        <f t="shared" si="14"/>
        <v>0</v>
      </c>
      <c r="AI20" s="152">
        <v>0</v>
      </c>
      <c r="AJ20" s="153">
        <v>0</v>
      </c>
      <c r="AK20" s="131">
        <f t="shared" si="15"/>
        <v>0</v>
      </c>
      <c r="AL20" s="146">
        <f t="shared" si="16"/>
        <v>0</v>
      </c>
      <c r="AM20" s="147">
        <f t="shared" si="16"/>
        <v>0</v>
      </c>
      <c r="AN20" s="128">
        <f t="shared" si="17"/>
        <v>0</v>
      </c>
      <c r="AO20" s="148">
        <v>0</v>
      </c>
      <c r="AP20" s="149">
        <v>0</v>
      </c>
      <c r="AQ20" s="131">
        <f t="shared" si="18"/>
        <v>0</v>
      </c>
      <c r="AR20" s="148">
        <v>0</v>
      </c>
      <c r="AS20" s="149">
        <v>0</v>
      </c>
      <c r="AT20" s="131">
        <f t="shared" si="19"/>
        <v>0</v>
      </c>
      <c r="AU20" s="154">
        <f t="shared" si="20"/>
        <v>0</v>
      </c>
      <c r="AV20" s="155">
        <f t="shared" si="20"/>
        <v>0</v>
      </c>
      <c r="AW20" s="139">
        <f t="shared" si="21"/>
        <v>0</v>
      </c>
      <c r="AX20" s="148">
        <v>0</v>
      </c>
      <c r="AY20" s="149">
        <v>0</v>
      </c>
      <c r="AZ20" s="131">
        <f t="shared" si="22"/>
        <v>0</v>
      </c>
      <c r="BA20" s="148">
        <v>0</v>
      </c>
      <c r="BB20" s="149">
        <v>0</v>
      </c>
      <c r="BC20" s="131">
        <f t="shared" si="23"/>
        <v>0</v>
      </c>
      <c r="BD20" s="144">
        <f t="shared" si="2"/>
        <v>0</v>
      </c>
      <c r="BE20" s="145">
        <f t="shared" si="2"/>
        <v>0</v>
      </c>
      <c r="BF20" s="125">
        <f t="shared" si="24"/>
        <v>0</v>
      </c>
      <c r="BG20" s="148">
        <v>0</v>
      </c>
      <c r="BH20" s="149">
        <v>0</v>
      </c>
      <c r="BI20" s="131">
        <f t="shared" si="25"/>
        <v>0</v>
      </c>
      <c r="BJ20" s="148">
        <v>0</v>
      </c>
      <c r="BK20" s="149">
        <v>0</v>
      </c>
      <c r="BL20" s="131">
        <f t="shared" si="26"/>
        <v>0</v>
      </c>
      <c r="BM20" s="148">
        <v>0</v>
      </c>
      <c r="BN20" s="149">
        <v>0</v>
      </c>
      <c r="BO20" s="131">
        <f t="shared" si="27"/>
        <v>0</v>
      </c>
      <c r="BP20" s="148">
        <v>0</v>
      </c>
      <c r="BQ20" s="149">
        <v>0</v>
      </c>
      <c r="BR20" s="131">
        <f t="shared" si="28"/>
        <v>0</v>
      </c>
      <c r="BS20" s="148">
        <v>0</v>
      </c>
      <c r="BT20" s="149">
        <v>0</v>
      </c>
      <c r="BU20" s="131">
        <f t="shared" si="29"/>
        <v>0</v>
      </c>
      <c r="BV20" s="148">
        <v>0</v>
      </c>
      <c r="BW20" s="149">
        <v>0</v>
      </c>
      <c r="BX20" s="131">
        <f t="shared" si="30"/>
        <v>0</v>
      </c>
      <c r="BY20" s="148">
        <v>0</v>
      </c>
      <c r="BZ20" s="149">
        <v>0</v>
      </c>
      <c r="CA20" s="131">
        <f t="shared" si="31"/>
        <v>0</v>
      </c>
      <c r="CB20" s="148">
        <v>0</v>
      </c>
      <c r="CC20" s="149">
        <v>0</v>
      </c>
      <c r="CD20" s="131">
        <f t="shared" si="32"/>
        <v>0</v>
      </c>
      <c r="CE20" s="148">
        <v>0</v>
      </c>
      <c r="CF20" s="149">
        <v>0</v>
      </c>
      <c r="CG20" s="131">
        <f t="shared" si="33"/>
        <v>0</v>
      </c>
      <c r="CH20" s="148">
        <v>0</v>
      </c>
      <c r="CI20" s="149">
        <v>0</v>
      </c>
      <c r="CJ20" s="131">
        <f t="shared" si="34"/>
        <v>0</v>
      </c>
      <c r="CK20" s="148">
        <v>0</v>
      </c>
      <c r="CL20" s="149">
        <v>0</v>
      </c>
      <c r="CM20" s="131">
        <f t="shared" si="35"/>
        <v>0</v>
      </c>
      <c r="CN20" s="148">
        <v>0</v>
      </c>
      <c r="CO20" s="149">
        <v>0</v>
      </c>
      <c r="CP20" s="131">
        <f t="shared" si="36"/>
        <v>0</v>
      </c>
      <c r="CQ20" s="148">
        <v>0</v>
      </c>
      <c r="CR20" s="149">
        <v>0</v>
      </c>
      <c r="CS20" s="131">
        <f t="shared" si="37"/>
        <v>0</v>
      </c>
      <c r="CT20" s="140"/>
      <c r="CU20" s="140"/>
      <c r="CW20" s="140"/>
      <c r="CX20" s="140"/>
      <c r="CY20" s="140"/>
    </row>
    <row r="21" spans="1:103" ht="18.75" customHeight="1" x14ac:dyDescent="0.2">
      <c r="A21" s="141"/>
      <c r="B21" s="142">
        <v>2282</v>
      </c>
      <c r="C21" s="143" t="s">
        <v>98</v>
      </c>
      <c r="D21" s="181"/>
      <c r="E21" s="190">
        <f t="shared" si="1"/>
        <v>3965</v>
      </c>
      <c r="F21" s="191">
        <f t="shared" si="1"/>
        <v>3964.4</v>
      </c>
      <c r="G21" s="189">
        <f t="shared" si="3"/>
        <v>0.59999999999990905</v>
      </c>
      <c r="H21" s="144">
        <f t="shared" si="0"/>
        <v>3965</v>
      </c>
      <c r="I21" s="145">
        <f t="shared" si="0"/>
        <v>3964.4</v>
      </c>
      <c r="J21" s="125">
        <f t="shared" si="4"/>
        <v>0.59999999999990905</v>
      </c>
      <c r="K21" s="146">
        <f t="shared" si="5"/>
        <v>3965</v>
      </c>
      <c r="L21" s="147">
        <f t="shared" si="5"/>
        <v>3964.4</v>
      </c>
      <c r="M21" s="128">
        <f t="shared" si="6"/>
        <v>0.59999999999990905</v>
      </c>
      <c r="N21" s="148">
        <v>734.4</v>
      </c>
      <c r="O21" s="149">
        <v>734.4</v>
      </c>
      <c r="P21" s="131">
        <f t="shared" si="7"/>
        <v>0</v>
      </c>
      <c r="Q21" s="148">
        <v>3230.6</v>
      </c>
      <c r="R21" s="149">
        <v>3230</v>
      </c>
      <c r="S21" s="131">
        <f t="shared" si="8"/>
        <v>0.59999999999990905</v>
      </c>
      <c r="T21" s="150">
        <f t="shared" si="9"/>
        <v>0</v>
      </c>
      <c r="U21" s="151">
        <f t="shared" si="9"/>
        <v>0</v>
      </c>
      <c r="V21" s="134">
        <f t="shared" si="10"/>
        <v>0</v>
      </c>
      <c r="W21" s="148">
        <v>0</v>
      </c>
      <c r="X21" s="149">
        <v>0</v>
      </c>
      <c r="Y21" s="131">
        <f t="shared" si="11"/>
        <v>0</v>
      </c>
      <c r="Z21" s="148">
        <v>0</v>
      </c>
      <c r="AA21" s="149">
        <v>0</v>
      </c>
      <c r="AB21" s="131">
        <f t="shared" si="12"/>
        <v>0</v>
      </c>
      <c r="AC21" s="148">
        <v>0</v>
      </c>
      <c r="AD21" s="149">
        <v>0</v>
      </c>
      <c r="AE21" s="131">
        <f t="shared" si="13"/>
        <v>0</v>
      </c>
      <c r="AF21" s="148">
        <v>0</v>
      </c>
      <c r="AG21" s="149">
        <v>0</v>
      </c>
      <c r="AH21" s="131">
        <f t="shared" si="14"/>
        <v>0</v>
      </c>
      <c r="AI21" s="152">
        <v>0</v>
      </c>
      <c r="AJ21" s="153">
        <v>0</v>
      </c>
      <c r="AK21" s="131">
        <f t="shared" si="15"/>
        <v>0</v>
      </c>
      <c r="AL21" s="146">
        <f t="shared" si="16"/>
        <v>0</v>
      </c>
      <c r="AM21" s="147">
        <f t="shared" si="16"/>
        <v>0</v>
      </c>
      <c r="AN21" s="128">
        <f t="shared" si="17"/>
        <v>0</v>
      </c>
      <c r="AO21" s="148">
        <v>0</v>
      </c>
      <c r="AP21" s="149">
        <v>0</v>
      </c>
      <c r="AQ21" s="131">
        <f t="shared" si="18"/>
        <v>0</v>
      </c>
      <c r="AR21" s="148">
        <v>0</v>
      </c>
      <c r="AS21" s="149">
        <v>0</v>
      </c>
      <c r="AT21" s="131">
        <f t="shared" si="19"/>
        <v>0</v>
      </c>
      <c r="AU21" s="154">
        <f t="shared" si="20"/>
        <v>0</v>
      </c>
      <c r="AV21" s="155">
        <f t="shared" si="20"/>
        <v>0</v>
      </c>
      <c r="AW21" s="139">
        <f t="shared" si="21"/>
        <v>0</v>
      </c>
      <c r="AX21" s="148">
        <v>0</v>
      </c>
      <c r="AY21" s="149">
        <v>0</v>
      </c>
      <c r="AZ21" s="131">
        <f t="shared" si="22"/>
        <v>0</v>
      </c>
      <c r="BA21" s="148">
        <v>0</v>
      </c>
      <c r="BB21" s="149">
        <v>0</v>
      </c>
      <c r="BC21" s="131">
        <f t="shared" si="23"/>
        <v>0</v>
      </c>
      <c r="BD21" s="144">
        <f t="shared" si="2"/>
        <v>0</v>
      </c>
      <c r="BE21" s="145">
        <f t="shared" si="2"/>
        <v>0</v>
      </c>
      <c r="BF21" s="125">
        <f t="shared" si="24"/>
        <v>0</v>
      </c>
      <c r="BG21" s="148">
        <v>0</v>
      </c>
      <c r="BH21" s="149">
        <v>0</v>
      </c>
      <c r="BI21" s="131">
        <f t="shared" si="25"/>
        <v>0</v>
      </c>
      <c r="BJ21" s="148">
        <v>0</v>
      </c>
      <c r="BK21" s="149">
        <v>0</v>
      </c>
      <c r="BL21" s="131">
        <f t="shared" si="26"/>
        <v>0</v>
      </c>
      <c r="BM21" s="148">
        <v>0</v>
      </c>
      <c r="BN21" s="149">
        <v>0</v>
      </c>
      <c r="BO21" s="131">
        <f t="shared" si="27"/>
        <v>0</v>
      </c>
      <c r="BP21" s="148">
        <v>0</v>
      </c>
      <c r="BQ21" s="149">
        <v>0</v>
      </c>
      <c r="BR21" s="131">
        <f t="shared" si="28"/>
        <v>0</v>
      </c>
      <c r="BS21" s="148">
        <v>0</v>
      </c>
      <c r="BT21" s="149">
        <v>0</v>
      </c>
      <c r="BU21" s="131">
        <f t="shared" si="29"/>
        <v>0</v>
      </c>
      <c r="BV21" s="148">
        <v>0</v>
      </c>
      <c r="BW21" s="149">
        <v>0</v>
      </c>
      <c r="BX21" s="131">
        <f t="shared" si="30"/>
        <v>0</v>
      </c>
      <c r="BY21" s="148">
        <v>0</v>
      </c>
      <c r="BZ21" s="149">
        <v>0</v>
      </c>
      <c r="CA21" s="131">
        <f t="shared" si="31"/>
        <v>0</v>
      </c>
      <c r="CB21" s="148">
        <v>0</v>
      </c>
      <c r="CC21" s="149">
        <v>0</v>
      </c>
      <c r="CD21" s="131">
        <f t="shared" si="32"/>
        <v>0</v>
      </c>
      <c r="CE21" s="148">
        <v>0</v>
      </c>
      <c r="CF21" s="149">
        <v>0</v>
      </c>
      <c r="CG21" s="131">
        <f t="shared" si="33"/>
        <v>0</v>
      </c>
      <c r="CH21" s="148">
        <v>0</v>
      </c>
      <c r="CI21" s="149">
        <v>0</v>
      </c>
      <c r="CJ21" s="131">
        <f t="shared" si="34"/>
        <v>0</v>
      </c>
      <c r="CK21" s="148">
        <v>0</v>
      </c>
      <c r="CL21" s="149">
        <v>0</v>
      </c>
      <c r="CM21" s="131">
        <f t="shared" si="35"/>
        <v>0</v>
      </c>
      <c r="CN21" s="148">
        <v>0</v>
      </c>
      <c r="CO21" s="149">
        <v>0</v>
      </c>
      <c r="CP21" s="131">
        <f t="shared" si="36"/>
        <v>0</v>
      </c>
      <c r="CQ21" s="148">
        <v>0</v>
      </c>
      <c r="CR21" s="149">
        <v>0</v>
      </c>
      <c r="CS21" s="131">
        <f t="shared" si="37"/>
        <v>0</v>
      </c>
      <c r="CT21" s="140"/>
      <c r="CU21" s="140"/>
      <c r="CW21" s="140"/>
      <c r="CX21" s="140"/>
      <c r="CY21" s="140"/>
    </row>
    <row r="22" spans="1:103" ht="18.75" customHeight="1" x14ac:dyDescent="0.2">
      <c r="A22" s="141"/>
      <c r="B22" s="142">
        <v>2730</v>
      </c>
      <c r="C22" s="143" t="s">
        <v>99</v>
      </c>
      <c r="D22" s="181"/>
      <c r="E22" s="190">
        <f t="shared" si="1"/>
        <v>16250</v>
      </c>
      <c r="F22" s="191">
        <f t="shared" si="1"/>
        <v>14750</v>
      </c>
      <c r="G22" s="189">
        <f t="shared" si="3"/>
        <v>1500</v>
      </c>
      <c r="H22" s="144">
        <f t="shared" si="0"/>
        <v>16250</v>
      </c>
      <c r="I22" s="145">
        <f t="shared" si="0"/>
        <v>14750</v>
      </c>
      <c r="J22" s="125">
        <f t="shared" si="4"/>
        <v>1500</v>
      </c>
      <c r="K22" s="146">
        <f t="shared" si="5"/>
        <v>16250</v>
      </c>
      <c r="L22" s="147">
        <f t="shared" si="5"/>
        <v>14750</v>
      </c>
      <c r="M22" s="128">
        <f t="shared" si="6"/>
        <v>1500</v>
      </c>
      <c r="N22" s="148">
        <v>1000</v>
      </c>
      <c r="O22" s="149">
        <v>1000</v>
      </c>
      <c r="P22" s="131">
        <f t="shared" si="7"/>
        <v>0</v>
      </c>
      <c r="Q22" s="148">
        <v>15250</v>
      </c>
      <c r="R22" s="149">
        <v>13750</v>
      </c>
      <c r="S22" s="131">
        <f t="shared" si="8"/>
        <v>1500</v>
      </c>
      <c r="T22" s="150">
        <f t="shared" si="9"/>
        <v>0</v>
      </c>
      <c r="U22" s="151">
        <f t="shared" si="9"/>
        <v>0</v>
      </c>
      <c r="V22" s="134">
        <f t="shared" si="10"/>
        <v>0</v>
      </c>
      <c r="W22" s="148">
        <v>0</v>
      </c>
      <c r="X22" s="149">
        <v>0</v>
      </c>
      <c r="Y22" s="131">
        <f t="shared" si="11"/>
        <v>0</v>
      </c>
      <c r="Z22" s="148">
        <v>0</v>
      </c>
      <c r="AA22" s="149">
        <v>0</v>
      </c>
      <c r="AB22" s="131">
        <f t="shared" si="12"/>
        <v>0</v>
      </c>
      <c r="AC22" s="148">
        <v>0</v>
      </c>
      <c r="AD22" s="149">
        <v>0</v>
      </c>
      <c r="AE22" s="131">
        <f t="shared" si="13"/>
        <v>0</v>
      </c>
      <c r="AF22" s="148">
        <v>0</v>
      </c>
      <c r="AG22" s="149">
        <v>0</v>
      </c>
      <c r="AH22" s="131">
        <f t="shared" si="14"/>
        <v>0</v>
      </c>
      <c r="AI22" s="152">
        <v>0</v>
      </c>
      <c r="AJ22" s="153">
        <v>0</v>
      </c>
      <c r="AK22" s="131">
        <f t="shared" si="15"/>
        <v>0</v>
      </c>
      <c r="AL22" s="146">
        <f t="shared" si="16"/>
        <v>0</v>
      </c>
      <c r="AM22" s="147">
        <f t="shared" si="16"/>
        <v>0</v>
      </c>
      <c r="AN22" s="128">
        <f t="shared" si="17"/>
        <v>0</v>
      </c>
      <c r="AO22" s="148">
        <v>0</v>
      </c>
      <c r="AP22" s="149">
        <v>0</v>
      </c>
      <c r="AQ22" s="131">
        <f t="shared" si="18"/>
        <v>0</v>
      </c>
      <c r="AR22" s="148">
        <v>0</v>
      </c>
      <c r="AS22" s="149">
        <v>0</v>
      </c>
      <c r="AT22" s="131">
        <f t="shared" si="19"/>
        <v>0</v>
      </c>
      <c r="AU22" s="154">
        <f t="shared" si="20"/>
        <v>0</v>
      </c>
      <c r="AV22" s="155">
        <f t="shared" si="20"/>
        <v>0</v>
      </c>
      <c r="AW22" s="139">
        <f t="shared" si="21"/>
        <v>0</v>
      </c>
      <c r="AX22" s="148">
        <v>0</v>
      </c>
      <c r="AY22" s="149">
        <v>0</v>
      </c>
      <c r="AZ22" s="131">
        <f t="shared" si="22"/>
        <v>0</v>
      </c>
      <c r="BA22" s="148">
        <v>0</v>
      </c>
      <c r="BB22" s="149">
        <v>0</v>
      </c>
      <c r="BC22" s="131">
        <f t="shared" si="23"/>
        <v>0</v>
      </c>
      <c r="BD22" s="144">
        <f t="shared" si="2"/>
        <v>0</v>
      </c>
      <c r="BE22" s="145">
        <f t="shared" si="2"/>
        <v>0</v>
      </c>
      <c r="BF22" s="125">
        <f t="shared" si="24"/>
        <v>0</v>
      </c>
      <c r="BG22" s="148">
        <v>0</v>
      </c>
      <c r="BH22" s="149">
        <v>0</v>
      </c>
      <c r="BI22" s="131">
        <f t="shared" si="25"/>
        <v>0</v>
      </c>
      <c r="BJ22" s="148">
        <v>0</v>
      </c>
      <c r="BK22" s="149">
        <v>0</v>
      </c>
      <c r="BL22" s="131">
        <f t="shared" si="26"/>
        <v>0</v>
      </c>
      <c r="BM22" s="148">
        <v>0</v>
      </c>
      <c r="BN22" s="149">
        <v>0</v>
      </c>
      <c r="BO22" s="131">
        <f t="shared" si="27"/>
        <v>0</v>
      </c>
      <c r="BP22" s="148">
        <v>0</v>
      </c>
      <c r="BQ22" s="149">
        <v>0</v>
      </c>
      <c r="BR22" s="131">
        <f t="shared" si="28"/>
        <v>0</v>
      </c>
      <c r="BS22" s="148">
        <v>0</v>
      </c>
      <c r="BT22" s="149">
        <v>0</v>
      </c>
      <c r="BU22" s="131">
        <f t="shared" si="29"/>
        <v>0</v>
      </c>
      <c r="BV22" s="148">
        <v>0</v>
      </c>
      <c r="BW22" s="149">
        <v>0</v>
      </c>
      <c r="BX22" s="131">
        <f t="shared" si="30"/>
        <v>0</v>
      </c>
      <c r="BY22" s="148">
        <v>0</v>
      </c>
      <c r="BZ22" s="149">
        <v>0</v>
      </c>
      <c r="CA22" s="131">
        <f t="shared" si="31"/>
        <v>0</v>
      </c>
      <c r="CB22" s="148">
        <v>0</v>
      </c>
      <c r="CC22" s="149">
        <v>0</v>
      </c>
      <c r="CD22" s="131">
        <f t="shared" si="32"/>
        <v>0</v>
      </c>
      <c r="CE22" s="148">
        <v>0</v>
      </c>
      <c r="CF22" s="149">
        <v>0</v>
      </c>
      <c r="CG22" s="131">
        <f t="shared" si="33"/>
        <v>0</v>
      </c>
      <c r="CH22" s="148">
        <v>0</v>
      </c>
      <c r="CI22" s="149">
        <v>0</v>
      </c>
      <c r="CJ22" s="131">
        <f t="shared" si="34"/>
        <v>0</v>
      </c>
      <c r="CK22" s="148">
        <v>0</v>
      </c>
      <c r="CL22" s="149">
        <v>0</v>
      </c>
      <c r="CM22" s="131">
        <f t="shared" si="35"/>
        <v>0</v>
      </c>
      <c r="CN22" s="148">
        <v>0</v>
      </c>
      <c r="CO22" s="149">
        <v>0</v>
      </c>
      <c r="CP22" s="131">
        <f t="shared" si="36"/>
        <v>0</v>
      </c>
      <c r="CQ22" s="148">
        <v>0</v>
      </c>
      <c r="CR22" s="149">
        <v>0</v>
      </c>
      <c r="CS22" s="131">
        <f t="shared" si="37"/>
        <v>0</v>
      </c>
      <c r="CT22" s="140"/>
      <c r="CU22" s="140"/>
      <c r="CW22" s="140"/>
      <c r="CX22" s="140"/>
      <c r="CY22" s="140"/>
    </row>
    <row r="23" spans="1:103" ht="18.75" customHeight="1" x14ac:dyDescent="0.2">
      <c r="A23" s="141"/>
      <c r="B23" s="142">
        <v>2800</v>
      </c>
      <c r="C23" s="143" t="s">
        <v>100</v>
      </c>
      <c r="D23" s="181"/>
      <c r="E23" s="190">
        <f t="shared" si="1"/>
        <v>3070</v>
      </c>
      <c r="F23" s="191">
        <f t="shared" si="1"/>
        <v>2547.67</v>
      </c>
      <c r="G23" s="189">
        <f t="shared" si="3"/>
        <v>522.32999999999993</v>
      </c>
      <c r="H23" s="144">
        <f t="shared" si="0"/>
        <v>1970</v>
      </c>
      <c r="I23" s="145">
        <f t="shared" si="0"/>
        <v>1970</v>
      </c>
      <c r="J23" s="125">
        <f t="shared" si="4"/>
        <v>0</v>
      </c>
      <c r="K23" s="146">
        <f t="shared" si="5"/>
        <v>1970</v>
      </c>
      <c r="L23" s="147">
        <f t="shared" si="5"/>
        <v>1970</v>
      </c>
      <c r="M23" s="128">
        <f t="shared" si="6"/>
        <v>0</v>
      </c>
      <c r="N23" s="148">
        <v>910</v>
      </c>
      <c r="O23" s="149">
        <v>910</v>
      </c>
      <c r="P23" s="131">
        <f t="shared" si="7"/>
        <v>0</v>
      </c>
      <c r="Q23" s="148">
        <v>1060</v>
      </c>
      <c r="R23" s="149">
        <v>1060</v>
      </c>
      <c r="S23" s="131">
        <f t="shared" si="8"/>
        <v>0</v>
      </c>
      <c r="T23" s="150">
        <f t="shared" si="9"/>
        <v>0</v>
      </c>
      <c r="U23" s="151">
        <f t="shared" si="9"/>
        <v>0</v>
      </c>
      <c r="V23" s="134">
        <f t="shared" si="10"/>
        <v>0</v>
      </c>
      <c r="W23" s="148">
        <v>0</v>
      </c>
      <c r="X23" s="149">
        <v>0</v>
      </c>
      <c r="Y23" s="131">
        <f t="shared" si="11"/>
        <v>0</v>
      </c>
      <c r="Z23" s="148">
        <v>0</v>
      </c>
      <c r="AA23" s="149">
        <v>0</v>
      </c>
      <c r="AB23" s="131">
        <f t="shared" si="12"/>
        <v>0</v>
      </c>
      <c r="AC23" s="148">
        <v>0</v>
      </c>
      <c r="AD23" s="149">
        <v>0</v>
      </c>
      <c r="AE23" s="131">
        <f t="shared" si="13"/>
        <v>0</v>
      </c>
      <c r="AF23" s="148">
        <v>0</v>
      </c>
      <c r="AG23" s="149">
        <v>0</v>
      </c>
      <c r="AH23" s="131">
        <f t="shared" si="14"/>
        <v>0</v>
      </c>
      <c r="AI23" s="152">
        <v>0</v>
      </c>
      <c r="AJ23" s="153">
        <v>0</v>
      </c>
      <c r="AK23" s="131">
        <f t="shared" si="15"/>
        <v>0</v>
      </c>
      <c r="AL23" s="146">
        <f t="shared" si="16"/>
        <v>0</v>
      </c>
      <c r="AM23" s="147">
        <f t="shared" si="16"/>
        <v>0</v>
      </c>
      <c r="AN23" s="128">
        <f t="shared" si="17"/>
        <v>0</v>
      </c>
      <c r="AO23" s="148">
        <v>0</v>
      </c>
      <c r="AP23" s="149">
        <v>0</v>
      </c>
      <c r="AQ23" s="131">
        <f t="shared" si="18"/>
        <v>0</v>
      </c>
      <c r="AR23" s="148">
        <v>0</v>
      </c>
      <c r="AS23" s="149">
        <v>0</v>
      </c>
      <c r="AT23" s="131">
        <f t="shared" si="19"/>
        <v>0</v>
      </c>
      <c r="AU23" s="154">
        <f t="shared" si="20"/>
        <v>0</v>
      </c>
      <c r="AV23" s="155">
        <f t="shared" si="20"/>
        <v>0</v>
      </c>
      <c r="AW23" s="139">
        <f t="shared" si="21"/>
        <v>0</v>
      </c>
      <c r="AX23" s="148">
        <v>0</v>
      </c>
      <c r="AY23" s="149">
        <v>0</v>
      </c>
      <c r="AZ23" s="131">
        <f t="shared" si="22"/>
        <v>0</v>
      </c>
      <c r="BA23" s="148">
        <v>0</v>
      </c>
      <c r="BB23" s="149">
        <v>0</v>
      </c>
      <c r="BC23" s="131">
        <f t="shared" si="23"/>
        <v>0</v>
      </c>
      <c r="BD23" s="144">
        <f t="shared" si="2"/>
        <v>1100</v>
      </c>
      <c r="BE23" s="145">
        <f t="shared" si="2"/>
        <v>577.66999999999996</v>
      </c>
      <c r="BF23" s="125">
        <f t="shared" si="24"/>
        <v>522.33000000000004</v>
      </c>
      <c r="BG23" s="148">
        <v>1100</v>
      </c>
      <c r="BH23" s="149">
        <v>577.66999999999996</v>
      </c>
      <c r="BI23" s="131">
        <f t="shared" si="25"/>
        <v>522.33000000000004</v>
      </c>
      <c r="BJ23" s="148">
        <v>0</v>
      </c>
      <c r="BK23" s="149">
        <v>0</v>
      </c>
      <c r="BL23" s="131">
        <f t="shared" si="26"/>
        <v>0</v>
      </c>
      <c r="BM23" s="148">
        <v>0</v>
      </c>
      <c r="BN23" s="149">
        <v>0</v>
      </c>
      <c r="BO23" s="131">
        <f t="shared" si="27"/>
        <v>0</v>
      </c>
      <c r="BP23" s="148">
        <v>0</v>
      </c>
      <c r="BQ23" s="149">
        <v>0</v>
      </c>
      <c r="BR23" s="131">
        <f t="shared" si="28"/>
        <v>0</v>
      </c>
      <c r="BS23" s="148">
        <v>0</v>
      </c>
      <c r="BT23" s="149">
        <v>0</v>
      </c>
      <c r="BU23" s="131">
        <f t="shared" si="29"/>
        <v>0</v>
      </c>
      <c r="BV23" s="148">
        <v>0</v>
      </c>
      <c r="BW23" s="149">
        <v>0</v>
      </c>
      <c r="BX23" s="131">
        <f t="shared" si="30"/>
        <v>0</v>
      </c>
      <c r="BY23" s="148">
        <v>0</v>
      </c>
      <c r="BZ23" s="149">
        <v>0</v>
      </c>
      <c r="CA23" s="131">
        <f t="shared" si="31"/>
        <v>0</v>
      </c>
      <c r="CB23" s="148">
        <v>0</v>
      </c>
      <c r="CC23" s="149">
        <v>0</v>
      </c>
      <c r="CD23" s="131">
        <f t="shared" si="32"/>
        <v>0</v>
      </c>
      <c r="CE23" s="148">
        <v>0</v>
      </c>
      <c r="CF23" s="149">
        <v>0</v>
      </c>
      <c r="CG23" s="131">
        <f t="shared" si="33"/>
        <v>0</v>
      </c>
      <c r="CH23" s="148">
        <v>0</v>
      </c>
      <c r="CI23" s="149">
        <v>0</v>
      </c>
      <c r="CJ23" s="131">
        <f t="shared" si="34"/>
        <v>0</v>
      </c>
      <c r="CK23" s="148">
        <v>0</v>
      </c>
      <c r="CL23" s="149">
        <v>0</v>
      </c>
      <c r="CM23" s="131">
        <f t="shared" si="35"/>
        <v>0</v>
      </c>
      <c r="CN23" s="148">
        <v>0</v>
      </c>
      <c r="CO23" s="149">
        <v>0</v>
      </c>
      <c r="CP23" s="131">
        <f t="shared" si="36"/>
        <v>0</v>
      </c>
      <c r="CQ23" s="148">
        <v>0</v>
      </c>
      <c r="CR23" s="149">
        <v>0</v>
      </c>
      <c r="CS23" s="131">
        <f t="shared" si="37"/>
        <v>0</v>
      </c>
      <c r="CT23" s="140"/>
      <c r="CU23" s="140"/>
      <c r="CW23" s="140"/>
      <c r="CX23" s="140"/>
      <c r="CY23" s="140"/>
    </row>
    <row r="24" spans="1:103" ht="18.75" customHeight="1" x14ac:dyDescent="0.2">
      <c r="A24" s="141"/>
      <c r="B24" s="142">
        <v>3110</v>
      </c>
      <c r="C24" s="143" t="s">
        <v>101</v>
      </c>
      <c r="D24" s="181"/>
      <c r="E24" s="190">
        <f t="shared" si="1"/>
        <v>582911</v>
      </c>
      <c r="F24" s="191">
        <f t="shared" si="1"/>
        <v>275847</v>
      </c>
      <c r="G24" s="189">
        <f t="shared" si="3"/>
        <v>307064</v>
      </c>
      <c r="H24" s="144">
        <f t="shared" si="0"/>
        <v>0</v>
      </c>
      <c r="I24" s="145">
        <f t="shared" si="0"/>
        <v>0</v>
      </c>
      <c r="J24" s="125">
        <f t="shared" si="4"/>
        <v>0</v>
      </c>
      <c r="K24" s="146">
        <f t="shared" si="5"/>
        <v>0</v>
      </c>
      <c r="L24" s="147">
        <f t="shared" si="5"/>
        <v>0</v>
      </c>
      <c r="M24" s="128">
        <f t="shared" si="6"/>
        <v>0</v>
      </c>
      <c r="N24" s="148">
        <v>0</v>
      </c>
      <c r="O24" s="149">
        <v>0</v>
      </c>
      <c r="P24" s="131">
        <f t="shared" si="7"/>
        <v>0</v>
      </c>
      <c r="Q24" s="148">
        <v>0</v>
      </c>
      <c r="R24" s="149">
        <v>0</v>
      </c>
      <c r="S24" s="131">
        <f t="shared" si="8"/>
        <v>0</v>
      </c>
      <c r="T24" s="150">
        <f t="shared" si="9"/>
        <v>0</v>
      </c>
      <c r="U24" s="151">
        <f t="shared" si="9"/>
        <v>0</v>
      </c>
      <c r="V24" s="134">
        <f t="shared" si="10"/>
        <v>0</v>
      </c>
      <c r="W24" s="148">
        <v>0</v>
      </c>
      <c r="X24" s="149">
        <v>0</v>
      </c>
      <c r="Y24" s="131">
        <f t="shared" si="11"/>
        <v>0</v>
      </c>
      <c r="Z24" s="148">
        <v>0</v>
      </c>
      <c r="AA24" s="149">
        <v>0</v>
      </c>
      <c r="AB24" s="131">
        <f t="shared" si="12"/>
        <v>0</v>
      </c>
      <c r="AC24" s="148">
        <v>0</v>
      </c>
      <c r="AD24" s="149">
        <v>0</v>
      </c>
      <c r="AE24" s="131">
        <f t="shared" si="13"/>
        <v>0</v>
      </c>
      <c r="AF24" s="148">
        <v>0</v>
      </c>
      <c r="AG24" s="149">
        <v>0</v>
      </c>
      <c r="AH24" s="131">
        <f t="shared" si="14"/>
        <v>0</v>
      </c>
      <c r="AI24" s="152">
        <v>0</v>
      </c>
      <c r="AJ24" s="153">
        <v>0</v>
      </c>
      <c r="AK24" s="131">
        <f t="shared" si="15"/>
        <v>0</v>
      </c>
      <c r="AL24" s="146">
        <f t="shared" si="16"/>
        <v>0</v>
      </c>
      <c r="AM24" s="147">
        <f t="shared" si="16"/>
        <v>0</v>
      </c>
      <c r="AN24" s="128">
        <f t="shared" si="17"/>
        <v>0</v>
      </c>
      <c r="AO24" s="148">
        <v>0</v>
      </c>
      <c r="AP24" s="149">
        <v>0</v>
      </c>
      <c r="AQ24" s="131">
        <f t="shared" si="18"/>
        <v>0</v>
      </c>
      <c r="AR24" s="148">
        <v>0</v>
      </c>
      <c r="AS24" s="149">
        <v>0</v>
      </c>
      <c r="AT24" s="131">
        <f t="shared" si="19"/>
        <v>0</v>
      </c>
      <c r="AU24" s="154">
        <f t="shared" si="20"/>
        <v>0</v>
      </c>
      <c r="AV24" s="155">
        <f t="shared" si="20"/>
        <v>0</v>
      </c>
      <c r="AW24" s="139">
        <f t="shared" si="21"/>
        <v>0</v>
      </c>
      <c r="AX24" s="148">
        <v>0</v>
      </c>
      <c r="AY24" s="149">
        <v>0</v>
      </c>
      <c r="AZ24" s="131">
        <f t="shared" si="22"/>
        <v>0</v>
      </c>
      <c r="BA24" s="148">
        <v>0</v>
      </c>
      <c r="BB24" s="149">
        <v>0</v>
      </c>
      <c r="BC24" s="131">
        <f t="shared" si="23"/>
        <v>0</v>
      </c>
      <c r="BD24" s="144">
        <f t="shared" si="2"/>
        <v>582911</v>
      </c>
      <c r="BE24" s="145">
        <f t="shared" si="2"/>
        <v>275847</v>
      </c>
      <c r="BF24" s="125">
        <f t="shared" si="24"/>
        <v>307064</v>
      </c>
      <c r="BG24" s="148">
        <v>0</v>
      </c>
      <c r="BH24" s="149">
        <v>0</v>
      </c>
      <c r="BI24" s="131">
        <f t="shared" si="25"/>
        <v>0</v>
      </c>
      <c r="BJ24" s="148">
        <v>8127</v>
      </c>
      <c r="BK24" s="149">
        <v>69653</v>
      </c>
      <c r="BL24" s="131">
        <f t="shared" si="26"/>
        <v>-61526</v>
      </c>
      <c r="BM24" s="148">
        <v>293000</v>
      </c>
      <c r="BN24" s="149">
        <v>49990</v>
      </c>
      <c r="BO24" s="131">
        <f t="shared" si="27"/>
        <v>243010</v>
      </c>
      <c r="BP24" s="148">
        <v>0</v>
      </c>
      <c r="BQ24" s="149">
        <v>0</v>
      </c>
      <c r="BR24" s="131">
        <f t="shared" si="28"/>
        <v>0</v>
      </c>
      <c r="BS24" s="148">
        <v>28188</v>
      </c>
      <c r="BT24" s="149">
        <v>15620.4</v>
      </c>
      <c r="BU24" s="131">
        <f t="shared" si="29"/>
        <v>12567.6</v>
      </c>
      <c r="BV24" s="148">
        <v>253596</v>
      </c>
      <c r="BW24" s="149">
        <v>140583.6</v>
      </c>
      <c r="BX24" s="131">
        <f t="shared" si="30"/>
        <v>113012.4</v>
      </c>
      <c r="BY24" s="148">
        <v>0</v>
      </c>
      <c r="BZ24" s="149">
        <v>0</v>
      </c>
      <c r="CA24" s="131">
        <f t="shared" si="31"/>
        <v>0</v>
      </c>
      <c r="CB24" s="148">
        <v>0</v>
      </c>
      <c r="CC24" s="149">
        <v>0</v>
      </c>
      <c r="CD24" s="131">
        <f t="shared" si="32"/>
        <v>0</v>
      </c>
      <c r="CE24" s="148">
        <v>0</v>
      </c>
      <c r="CF24" s="149">
        <v>0</v>
      </c>
      <c r="CG24" s="131">
        <f t="shared" si="33"/>
        <v>0</v>
      </c>
      <c r="CH24" s="148">
        <v>0</v>
      </c>
      <c r="CI24" s="149">
        <v>0</v>
      </c>
      <c r="CJ24" s="131">
        <f t="shared" si="34"/>
        <v>0</v>
      </c>
      <c r="CK24" s="148">
        <v>0</v>
      </c>
      <c r="CL24" s="149">
        <v>0</v>
      </c>
      <c r="CM24" s="131">
        <f t="shared" si="35"/>
        <v>0</v>
      </c>
      <c r="CN24" s="148">
        <v>0</v>
      </c>
      <c r="CO24" s="149">
        <v>0</v>
      </c>
      <c r="CP24" s="131">
        <f t="shared" si="36"/>
        <v>0</v>
      </c>
      <c r="CQ24" s="148">
        <v>0</v>
      </c>
      <c r="CR24" s="149">
        <v>0</v>
      </c>
      <c r="CS24" s="131">
        <f t="shared" si="37"/>
        <v>0</v>
      </c>
      <c r="CT24" s="140"/>
      <c r="CU24" s="140"/>
      <c r="CW24" s="140"/>
      <c r="CX24" s="140"/>
      <c r="CY24" s="140"/>
    </row>
    <row r="25" spans="1:103" ht="18.75" customHeight="1" x14ac:dyDescent="0.2">
      <c r="A25" s="141"/>
      <c r="B25" s="160">
        <v>3132</v>
      </c>
      <c r="C25" s="143" t="s">
        <v>102</v>
      </c>
      <c r="D25" s="181"/>
      <c r="E25" s="190">
        <f t="shared" si="1"/>
        <v>0</v>
      </c>
      <c r="F25" s="191">
        <f t="shared" si="1"/>
        <v>0</v>
      </c>
      <c r="G25" s="189">
        <f t="shared" si="3"/>
        <v>0</v>
      </c>
      <c r="H25" s="144">
        <f t="shared" si="0"/>
        <v>0</v>
      </c>
      <c r="I25" s="145">
        <f t="shared" si="0"/>
        <v>0</v>
      </c>
      <c r="J25" s="125">
        <f t="shared" si="4"/>
        <v>0</v>
      </c>
      <c r="K25" s="146">
        <f t="shared" si="5"/>
        <v>0</v>
      </c>
      <c r="L25" s="147">
        <f t="shared" si="5"/>
        <v>0</v>
      </c>
      <c r="M25" s="128">
        <f t="shared" si="6"/>
        <v>0</v>
      </c>
      <c r="N25" s="148">
        <v>0</v>
      </c>
      <c r="O25" s="158">
        <v>0</v>
      </c>
      <c r="P25" s="131">
        <f t="shared" si="7"/>
        <v>0</v>
      </c>
      <c r="Q25" s="148">
        <v>0</v>
      </c>
      <c r="R25" s="158">
        <v>0</v>
      </c>
      <c r="S25" s="131">
        <f t="shared" si="8"/>
        <v>0</v>
      </c>
      <c r="T25" s="150">
        <f t="shared" si="9"/>
        <v>0</v>
      </c>
      <c r="U25" s="151">
        <f t="shared" si="9"/>
        <v>0</v>
      </c>
      <c r="V25" s="134">
        <f t="shared" si="10"/>
        <v>0</v>
      </c>
      <c r="W25" s="148">
        <v>0</v>
      </c>
      <c r="X25" s="158">
        <v>0</v>
      </c>
      <c r="Y25" s="131">
        <f t="shared" si="11"/>
        <v>0</v>
      </c>
      <c r="Z25" s="148">
        <v>0</v>
      </c>
      <c r="AA25" s="158">
        <v>0</v>
      </c>
      <c r="AB25" s="131">
        <f t="shared" si="12"/>
        <v>0</v>
      </c>
      <c r="AC25" s="148">
        <v>0</v>
      </c>
      <c r="AD25" s="158">
        <v>0</v>
      </c>
      <c r="AE25" s="131">
        <f t="shared" si="13"/>
        <v>0</v>
      </c>
      <c r="AF25" s="148">
        <v>0</v>
      </c>
      <c r="AG25" s="158">
        <v>0</v>
      </c>
      <c r="AH25" s="131">
        <f t="shared" si="14"/>
        <v>0</v>
      </c>
      <c r="AI25" s="152">
        <v>0</v>
      </c>
      <c r="AJ25" s="159">
        <v>0</v>
      </c>
      <c r="AK25" s="131">
        <f t="shared" si="15"/>
        <v>0</v>
      </c>
      <c r="AL25" s="146">
        <f t="shared" si="16"/>
        <v>0</v>
      </c>
      <c r="AM25" s="147">
        <f t="shared" si="16"/>
        <v>0</v>
      </c>
      <c r="AN25" s="128">
        <f t="shared" si="17"/>
        <v>0</v>
      </c>
      <c r="AO25" s="148">
        <v>0</v>
      </c>
      <c r="AP25" s="158">
        <v>0</v>
      </c>
      <c r="AQ25" s="131">
        <f t="shared" si="18"/>
        <v>0</v>
      </c>
      <c r="AR25" s="148">
        <v>0</v>
      </c>
      <c r="AS25" s="158">
        <v>0</v>
      </c>
      <c r="AT25" s="131">
        <f t="shared" si="19"/>
        <v>0</v>
      </c>
      <c r="AU25" s="154">
        <f t="shared" si="20"/>
        <v>0</v>
      </c>
      <c r="AV25" s="155">
        <f t="shared" si="20"/>
        <v>0</v>
      </c>
      <c r="AW25" s="139">
        <f t="shared" si="21"/>
        <v>0</v>
      </c>
      <c r="AX25" s="148">
        <v>0</v>
      </c>
      <c r="AY25" s="158">
        <v>0</v>
      </c>
      <c r="AZ25" s="131">
        <f t="shared" si="22"/>
        <v>0</v>
      </c>
      <c r="BA25" s="148">
        <v>0</v>
      </c>
      <c r="BB25" s="158">
        <v>0</v>
      </c>
      <c r="BC25" s="131">
        <f t="shared" si="23"/>
        <v>0</v>
      </c>
      <c r="BD25" s="144">
        <f t="shared" si="2"/>
        <v>0</v>
      </c>
      <c r="BE25" s="145">
        <f t="shared" si="2"/>
        <v>0</v>
      </c>
      <c r="BF25" s="125">
        <f t="shared" si="24"/>
        <v>0</v>
      </c>
      <c r="BG25" s="148">
        <v>0</v>
      </c>
      <c r="BH25" s="158">
        <v>0</v>
      </c>
      <c r="BI25" s="131">
        <f t="shared" si="25"/>
        <v>0</v>
      </c>
      <c r="BJ25" s="148">
        <v>0</v>
      </c>
      <c r="BK25" s="158">
        <v>0</v>
      </c>
      <c r="BL25" s="131">
        <f t="shared" si="26"/>
        <v>0</v>
      </c>
      <c r="BM25" s="148">
        <v>0</v>
      </c>
      <c r="BN25" s="158">
        <v>0</v>
      </c>
      <c r="BO25" s="131">
        <f t="shared" si="27"/>
        <v>0</v>
      </c>
      <c r="BP25" s="148">
        <v>0</v>
      </c>
      <c r="BQ25" s="158">
        <v>0</v>
      </c>
      <c r="BR25" s="131">
        <f t="shared" si="28"/>
        <v>0</v>
      </c>
      <c r="BS25" s="148">
        <v>0</v>
      </c>
      <c r="BT25" s="158">
        <v>0</v>
      </c>
      <c r="BU25" s="131">
        <f t="shared" si="29"/>
        <v>0</v>
      </c>
      <c r="BV25" s="148">
        <v>0</v>
      </c>
      <c r="BW25" s="158">
        <v>0</v>
      </c>
      <c r="BX25" s="131">
        <f t="shared" si="30"/>
        <v>0</v>
      </c>
      <c r="BY25" s="148">
        <v>0</v>
      </c>
      <c r="BZ25" s="158">
        <v>0</v>
      </c>
      <c r="CA25" s="131">
        <f t="shared" si="31"/>
        <v>0</v>
      </c>
      <c r="CB25" s="148">
        <v>0</v>
      </c>
      <c r="CC25" s="158">
        <v>0</v>
      </c>
      <c r="CD25" s="131">
        <f t="shared" si="32"/>
        <v>0</v>
      </c>
      <c r="CE25" s="148">
        <v>0</v>
      </c>
      <c r="CF25" s="158">
        <v>0</v>
      </c>
      <c r="CG25" s="131">
        <f t="shared" si="33"/>
        <v>0</v>
      </c>
      <c r="CH25" s="148">
        <v>0</v>
      </c>
      <c r="CI25" s="158">
        <v>0</v>
      </c>
      <c r="CJ25" s="131">
        <f t="shared" si="34"/>
        <v>0</v>
      </c>
      <c r="CK25" s="148">
        <v>0</v>
      </c>
      <c r="CL25" s="158">
        <v>0</v>
      </c>
      <c r="CM25" s="131">
        <f t="shared" si="35"/>
        <v>0</v>
      </c>
      <c r="CN25" s="148">
        <v>0</v>
      </c>
      <c r="CO25" s="158">
        <v>0</v>
      </c>
      <c r="CP25" s="131">
        <f t="shared" si="36"/>
        <v>0</v>
      </c>
      <c r="CQ25" s="148">
        <v>0</v>
      </c>
      <c r="CR25" s="158">
        <v>0</v>
      </c>
      <c r="CS25" s="131">
        <f t="shared" si="37"/>
        <v>0</v>
      </c>
      <c r="CT25" s="140"/>
      <c r="CU25" s="140"/>
      <c r="CW25" s="140"/>
      <c r="CX25" s="140"/>
      <c r="CY25" s="140"/>
    </row>
    <row r="26" spans="1:103" ht="18.75" customHeight="1" thickBot="1" x14ac:dyDescent="0.25">
      <c r="A26" s="161"/>
      <c r="B26" s="160">
        <v>3142</v>
      </c>
      <c r="C26" s="162" t="s">
        <v>103</v>
      </c>
      <c r="D26" s="182"/>
      <c r="E26" s="193">
        <f t="shared" si="1"/>
        <v>0</v>
      </c>
      <c r="F26" s="194">
        <f t="shared" si="1"/>
        <v>0</v>
      </c>
      <c r="G26" s="189">
        <f t="shared" si="3"/>
        <v>0</v>
      </c>
      <c r="H26" s="163">
        <f t="shared" si="0"/>
        <v>0</v>
      </c>
      <c r="I26" s="164">
        <f t="shared" si="0"/>
        <v>0</v>
      </c>
      <c r="J26" s="125">
        <f t="shared" si="4"/>
        <v>0</v>
      </c>
      <c r="K26" s="146">
        <f t="shared" si="5"/>
        <v>0</v>
      </c>
      <c r="L26" s="147">
        <f t="shared" si="5"/>
        <v>0</v>
      </c>
      <c r="M26" s="128">
        <f t="shared" si="6"/>
        <v>0</v>
      </c>
      <c r="N26" s="165">
        <v>0</v>
      </c>
      <c r="O26" s="166">
        <v>0</v>
      </c>
      <c r="P26" s="131">
        <f t="shared" si="7"/>
        <v>0</v>
      </c>
      <c r="Q26" s="165">
        <v>0</v>
      </c>
      <c r="R26" s="166">
        <v>0</v>
      </c>
      <c r="S26" s="131">
        <f t="shared" si="8"/>
        <v>0</v>
      </c>
      <c r="T26" s="150">
        <f t="shared" si="9"/>
        <v>0</v>
      </c>
      <c r="U26" s="151">
        <f t="shared" si="9"/>
        <v>0</v>
      </c>
      <c r="V26" s="134">
        <f t="shared" si="10"/>
        <v>0</v>
      </c>
      <c r="W26" s="165">
        <v>0</v>
      </c>
      <c r="X26" s="166">
        <v>0</v>
      </c>
      <c r="Y26" s="131">
        <f t="shared" si="11"/>
        <v>0</v>
      </c>
      <c r="Z26" s="165">
        <v>0</v>
      </c>
      <c r="AA26" s="166">
        <v>0</v>
      </c>
      <c r="AB26" s="131">
        <f t="shared" si="12"/>
        <v>0</v>
      </c>
      <c r="AC26" s="165">
        <v>0</v>
      </c>
      <c r="AD26" s="166">
        <v>0</v>
      </c>
      <c r="AE26" s="131">
        <f t="shared" si="13"/>
        <v>0</v>
      </c>
      <c r="AF26" s="165">
        <v>0</v>
      </c>
      <c r="AG26" s="166">
        <v>0</v>
      </c>
      <c r="AH26" s="131">
        <f t="shared" si="14"/>
        <v>0</v>
      </c>
      <c r="AI26" s="167">
        <v>0</v>
      </c>
      <c r="AJ26" s="168">
        <v>0</v>
      </c>
      <c r="AK26" s="131">
        <f t="shared" si="15"/>
        <v>0</v>
      </c>
      <c r="AL26" s="146">
        <f t="shared" si="16"/>
        <v>0</v>
      </c>
      <c r="AM26" s="147">
        <f t="shared" si="16"/>
        <v>0</v>
      </c>
      <c r="AN26" s="128">
        <f t="shared" si="17"/>
        <v>0</v>
      </c>
      <c r="AO26" s="165">
        <v>0</v>
      </c>
      <c r="AP26" s="166">
        <v>0</v>
      </c>
      <c r="AQ26" s="131">
        <f t="shared" si="18"/>
        <v>0</v>
      </c>
      <c r="AR26" s="165">
        <v>0</v>
      </c>
      <c r="AS26" s="166">
        <v>0</v>
      </c>
      <c r="AT26" s="131">
        <f t="shared" si="19"/>
        <v>0</v>
      </c>
      <c r="AU26" s="154">
        <f t="shared" si="20"/>
        <v>0</v>
      </c>
      <c r="AV26" s="155">
        <f t="shared" si="20"/>
        <v>0</v>
      </c>
      <c r="AW26" s="139">
        <f t="shared" si="21"/>
        <v>0</v>
      </c>
      <c r="AX26" s="165">
        <v>0</v>
      </c>
      <c r="AY26" s="166">
        <v>0</v>
      </c>
      <c r="AZ26" s="131">
        <f t="shared" si="22"/>
        <v>0</v>
      </c>
      <c r="BA26" s="165">
        <v>0</v>
      </c>
      <c r="BB26" s="166">
        <v>0</v>
      </c>
      <c r="BC26" s="131">
        <f t="shared" si="23"/>
        <v>0</v>
      </c>
      <c r="BD26" s="163">
        <f t="shared" si="2"/>
        <v>0</v>
      </c>
      <c r="BE26" s="164">
        <f t="shared" si="2"/>
        <v>0</v>
      </c>
      <c r="BF26" s="125">
        <f t="shared" si="24"/>
        <v>0</v>
      </c>
      <c r="BG26" s="165">
        <v>0</v>
      </c>
      <c r="BH26" s="166">
        <v>0</v>
      </c>
      <c r="BI26" s="131">
        <f t="shared" si="25"/>
        <v>0</v>
      </c>
      <c r="BJ26" s="165">
        <v>0</v>
      </c>
      <c r="BK26" s="166">
        <v>0</v>
      </c>
      <c r="BL26" s="131">
        <f t="shared" si="26"/>
        <v>0</v>
      </c>
      <c r="BM26" s="165">
        <v>0</v>
      </c>
      <c r="BN26" s="166">
        <v>0</v>
      </c>
      <c r="BO26" s="131">
        <f t="shared" si="27"/>
        <v>0</v>
      </c>
      <c r="BP26" s="165">
        <v>0</v>
      </c>
      <c r="BQ26" s="166">
        <v>0</v>
      </c>
      <c r="BR26" s="131">
        <f t="shared" si="28"/>
        <v>0</v>
      </c>
      <c r="BS26" s="165">
        <v>0</v>
      </c>
      <c r="BT26" s="166">
        <v>0</v>
      </c>
      <c r="BU26" s="131">
        <f t="shared" si="29"/>
        <v>0</v>
      </c>
      <c r="BV26" s="165">
        <v>0</v>
      </c>
      <c r="BW26" s="166">
        <v>0</v>
      </c>
      <c r="BX26" s="131">
        <f t="shared" si="30"/>
        <v>0</v>
      </c>
      <c r="BY26" s="165">
        <v>0</v>
      </c>
      <c r="BZ26" s="166">
        <v>0</v>
      </c>
      <c r="CA26" s="131">
        <f t="shared" si="31"/>
        <v>0</v>
      </c>
      <c r="CB26" s="165">
        <v>0</v>
      </c>
      <c r="CC26" s="166">
        <v>0</v>
      </c>
      <c r="CD26" s="131">
        <f t="shared" si="32"/>
        <v>0</v>
      </c>
      <c r="CE26" s="165">
        <v>0</v>
      </c>
      <c r="CF26" s="166">
        <v>0</v>
      </c>
      <c r="CG26" s="131">
        <f t="shared" si="33"/>
        <v>0</v>
      </c>
      <c r="CH26" s="165">
        <v>0</v>
      </c>
      <c r="CI26" s="166">
        <v>0</v>
      </c>
      <c r="CJ26" s="131">
        <f t="shared" si="34"/>
        <v>0</v>
      </c>
      <c r="CK26" s="165">
        <v>0</v>
      </c>
      <c r="CL26" s="166">
        <v>0</v>
      </c>
      <c r="CM26" s="131">
        <f t="shared" si="35"/>
        <v>0</v>
      </c>
      <c r="CN26" s="165">
        <v>0</v>
      </c>
      <c r="CO26" s="166">
        <v>0</v>
      </c>
      <c r="CP26" s="131">
        <f t="shared" si="36"/>
        <v>0</v>
      </c>
      <c r="CQ26" s="165">
        <v>0</v>
      </c>
      <c r="CR26" s="166">
        <v>0</v>
      </c>
      <c r="CS26" s="131">
        <f t="shared" si="37"/>
        <v>0</v>
      </c>
      <c r="CT26" s="140"/>
      <c r="CU26" s="140"/>
      <c r="CW26" s="140"/>
      <c r="CX26" s="140"/>
      <c r="CY26" s="140"/>
    </row>
    <row r="27" spans="1:103" ht="18.75" customHeight="1" thickBot="1" x14ac:dyDescent="0.25">
      <c r="A27" s="169" t="s">
        <v>104</v>
      </c>
      <c r="B27" s="170"/>
      <c r="C27" s="170"/>
      <c r="D27" s="183"/>
      <c r="E27" s="184">
        <f t="shared" ref="E27:CI27" si="38">SUM(E9:E26)</f>
        <v>16842016.100000001</v>
      </c>
      <c r="F27" s="185">
        <f t="shared" si="38"/>
        <v>15364189.470000003</v>
      </c>
      <c r="G27" s="171">
        <f t="shared" si="38"/>
        <v>1477826.6300000006</v>
      </c>
      <c r="H27" s="172">
        <f t="shared" si="38"/>
        <v>15319095.1</v>
      </c>
      <c r="I27" s="173">
        <f t="shared" si="38"/>
        <v>14424173.990000002</v>
      </c>
      <c r="J27" s="174">
        <f t="shared" si="38"/>
        <v>894921.1100000008</v>
      </c>
      <c r="K27" s="172">
        <f>SUM(K9:K26)</f>
        <v>6253690.0999999996</v>
      </c>
      <c r="L27" s="175">
        <f>SUM(L9:L26)</f>
        <v>4295694.66</v>
      </c>
      <c r="M27" s="176">
        <f t="shared" si="38"/>
        <v>1957995.4400000002</v>
      </c>
      <c r="N27" s="172">
        <f>SUM(N9:N26)</f>
        <v>3259599.68</v>
      </c>
      <c r="O27" s="175">
        <f>SUM(O9:O26)</f>
        <v>2057203.8699999999</v>
      </c>
      <c r="P27" s="176">
        <f t="shared" ref="P27:S27" si="39">SUM(P9:P26)</f>
        <v>1202395.8099999998</v>
      </c>
      <c r="Q27" s="172">
        <f t="shared" si="39"/>
        <v>2994090.4200000004</v>
      </c>
      <c r="R27" s="175">
        <f t="shared" si="39"/>
        <v>2238490.79</v>
      </c>
      <c r="S27" s="176">
        <f t="shared" si="39"/>
        <v>755599.63000000012</v>
      </c>
      <c r="T27" s="172">
        <f>SUM(T9:T26)</f>
        <v>8425900</v>
      </c>
      <c r="U27" s="175">
        <f>SUM(U9:U26)</f>
        <v>9341542.620000001</v>
      </c>
      <c r="V27" s="176">
        <f t="shared" si="38"/>
        <v>-915642.62000000011</v>
      </c>
      <c r="W27" s="172">
        <f>SUM(W9:W26)</f>
        <v>2042812.4700000002</v>
      </c>
      <c r="X27" s="175">
        <f>SUM(X9:X26)</f>
        <v>2042812.4700000002</v>
      </c>
      <c r="Y27" s="176">
        <f t="shared" ref="Y27:AB27" si="40">SUM(Y9:Y26)</f>
        <v>0</v>
      </c>
      <c r="Z27" s="172">
        <f t="shared" si="40"/>
        <v>6383087.5299999993</v>
      </c>
      <c r="AA27" s="175">
        <f t="shared" si="40"/>
        <v>7298730.1500000004</v>
      </c>
      <c r="AB27" s="176">
        <f t="shared" si="40"/>
        <v>-915642.62000000011</v>
      </c>
      <c r="AC27" s="172">
        <f t="shared" si="38"/>
        <v>0</v>
      </c>
      <c r="AD27" s="175">
        <f t="shared" si="38"/>
        <v>0</v>
      </c>
      <c r="AE27" s="176">
        <f t="shared" si="38"/>
        <v>0</v>
      </c>
      <c r="AF27" s="172">
        <f>SUM(AF9:AF26)</f>
        <v>0</v>
      </c>
      <c r="AG27" s="175">
        <f>SUM(AG9:AG26)</f>
        <v>0</v>
      </c>
      <c r="AH27" s="176">
        <f t="shared" ref="AH27:AP27" si="41">SUM(AH9:AH26)</f>
        <v>0</v>
      </c>
      <c r="AI27" s="186">
        <f t="shared" si="41"/>
        <v>0</v>
      </c>
      <c r="AJ27" s="178">
        <f t="shared" si="41"/>
        <v>0</v>
      </c>
      <c r="AK27" s="176">
        <f t="shared" si="41"/>
        <v>0</v>
      </c>
      <c r="AL27" s="172">
        <f>SUM(AL9:AL26)</f>
        <v>0</v>
      </c>
      <c r="AM27" s="175">
        <f>SUM(AM9:AM26)</f>
        <v>0</v>
      </c>
      <c r="AN27" s="176">
        <f t="shared" si="41"/>
        <v>0</v>
      </c>
      <c r="AO27" s="172">
        <f t="shared" si="41"/>
        <v>0</v>
      </c>
      <c r="AP27" s="175">
        <f t="shared" si="41"/>
        <v>0</v>
      </c>
      <c r="AQ27" s="176">
        <f>SUM(AQ9:AQ26)</f>
        <v>0</v>
      </c>
      <c r="AR27" s="172">
        <f t="shared" ref="AR27:AS27" si="42">SUM(AR9:AR26)</f>
        <v>0</v>
      </c>
      <c r="AS27" s="175">
        <f t="shared" si="42"/>
        <v>0</v>
      </c>
      <c r="AT27" s="176">
        <f>SUM(AT9:AT25)</f>
        <v>0</v>
      </c>
      <c r="AU27" s="172">
        <f>SUM(AU9:AU26)</f>
        <v>639505</v>
      </c>
      <c r="AV27" s="175">
        <f>SUM(AV9:AV26)</f>
        <v>786936.71</v>
      </c>
      <c r="AW27" s="176">
        <f t="shared" si="38"/>
        <v>-147431.7099999999</v>
      </c>
      <c r="AX27" s="172">
        <f t="shared" si="38"/>
        <v>196852.81</v>
      </c>
      <c r="AY27" s="175">
        <f t="shared" si="38"/>
        <v>196852.81</v>
      </c>
      <c r="AZ27" s="176">
        <f t="shared" si="38"/>
        <v>0</v>
      </c>
      <c r="BA27" s="172">
        <f t="shared" si="38"/>
        <v>442652.19</v>
      </c>
      <c r="BB27" s="175">
        <f t="shared" si="38"/>
        <v>590083.9</v>
      </c>
      <c r="BC27" s="176">
        <f t="shared" si="38"/>
        <v>-147431.70999999996</v>
      </c>
      <c r="BD27" s="172">
        <f t="shared" si="38"/>
        <v>1522921</v>
      </c>
      <c r="BE27" s="173">
        <f t="shared" si="38"/>
        <v>940015.4800000001</v>
      </c>
      <c r="BF27" s="174">
        <f t="shared" si="38"/>
        <v>582905.52</v>
      </c>
      <c r="BG27" s="172">
        <f t="shared" si="38"/>
        <v>240250</v>
      </c>
      <c r="BH27" s="175">
        <f t="shared" si="38"/>
        <v>78902.11</v>
      </c>
      <c r="BI27" s="176">
        <f t="shared" si="38"/>
        <v>161347.88999999998</v>
      </c>
      <c r="BJ27" s="177">
        <f t="shared" si="38"/>
        <v>8287</v>
      </c>
      <c r="BK27" s="175">
        <f t="shared" si="38"/>
        <v>72713.119999999995</v>
      </c>
      <c r="BL27" s="176">
        <f t="shared" si="38"/>
        <v>-64426.12</v>
      </c>
      <c r="BM27" s="172">
        <f t="shared" si="38"/>
        <v>293000</v>
      </c>
      <c r="BN27" s="175">
        <f t="shared" si="38"/>
        <v>49990</v>
      </c>
      <c r="BO27" s="176">
        <f t="shared" si="38"/>
        <v>243010</v>
      </c>
      <c r="BP27" s="172">
        <f t="shared" si="38"/>
        <v>699600</v>
      </c>
      <c r="BQ27" s="175">
        <f t="shared" si="38"/>
        <v>582206.25</v>
      </c>
      <c r="BR27" s="176">
        <f t="shared" si="38"/>
        <v>117393.75</v>
      </c>
      <c r="BS27" s="172">
        <f t="shared" si="38"/>
        <v>28188</v>
      </c>
      <c r="BT27" s="175">
        <f t="shared" si="38"/>
        <v>15620.4</v>
      </c>
      <c r="BU27" s="176">
        <f t="shared" si="38"/>
        <v>12567.6</v>
      </c>
      <c r="BV27" s="172">
        <f t="shared" si="38"/>
        <v>253596</v>
      </c>
      <c r="BW27" s="175">
        <f t="shared" si="38"/>
        <v>140583.6</v>
      </c>
      <c r="BX27" s="176">
        <f t="shared" si="38"/>
        <v>113012.4</v>
      </c>
      <c r="BY27" s="172">
        <f>SUM(BY9:BY26)</f>
        <v>0</v>
      </c>
      <c r="BZ27" s="175">
        <f>SUM(BZ9:BZ26)</f>
        <v>0</v>
      </c>
      <c r="CA27" s="176">
        <f>SUM(CA9:CA26)</f>
        <v>0</v>
      </c>
      <c r="CB27" s="172">
        <f t="shared" ref="CB27:CC27" si="43">SUM(CB9:CB26)</f>
        <v>0</v>
      </c>
      <c r="CC27" s="175">
        <f t="shared" si="43"/>
        <v>0</v>
      </c>
      <c r="CD27" s="176">
        <f>SUM(CD9:CD25)</f>
        <v>0</v>
      </c>
      <c r="CE27" s="172">
        <f>SUM(CE9:CE26)</f>
        <v>0</v>
      </c>
      <c r="CF27" s="175">
        <f>SUM(CF9:CF26)</f>
        <v>0</v>
      </c>
      <c r="CG27" s="176">
        <f>SUM(CG9:CG26)</f>
        <v>0</v>
      </c>
      <c r="CH27" s="172">
        <f t="shared" si="38"/>
        <v>0</v>
      </c>
      <c r="CI27" s="175">
        <f t="shared" si="38"/>
        <v>0</v>
      </c>
      <c r="CJ27" s="176">
        <f>SUM(CJ9:CJ25)</f>
        <v>0</v>
      </c>
      <c r="CK27" s="172">
        <f>SUM(CK9:CK26)</f>
        <v>0</v>
      </c>
      <c r="CL27" s="175">
        <f>SUM(CL9:CL26)</f>
        <v>0</v>
      </c>
      <c r="CM27" s="176">
        <f>SUM(CM9:CM26)</f>
        <v>0</v>
      </c>
      <c r="CN27" s="172">
        <f t="shared" ref="CN27:CO27" si="44">SUM(CN9:CN26)</f>
        <v>0</v>
      </c>
      <c r="CO27" s="175">
        <f t="shared" si="44"/>
        <v>0</v>
      </c>
      <c r="CP27" s="176">
        <f>SUM(CP9:CP25)</f>
        <v>0</v>
      </c>
      <c r="CQ27" s="172">
        <f>SUM(CQ9:CQ26)</f>
        <v>0</v>
      </c>
      <c r="CR27" s="175">
        <f>SUM(CR9:CR26)</f>
        <v>0</v>
      </c>
      <c r="CS27" s="176">
        <f>SUM(CS9:CS25)</f>
        <v>0</v>
      </c>
      <c r="CT27" s="140"/>
      <c r="CU27" s="140"/>
      <c r="CW27" s="140"/>
      <c r="CX27" s="140"/>
      <c r="CY27" s="140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4310-792C-4495-A7D0-DE1C10610733}">
  <sheetPr codeName="Лист6">
    <pageSetUpPr fitToPage="1"/>
  </sheetPr>
  <dimension ref="A1:O137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Ліцей3!B4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SUM(D6:D55)</f>
        <v>68684.600000000006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Ліцей3!I11</f>
        <v>68684.600000000006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11508.5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11508.5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11000+417.68+34.32</f>
        <v>11452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7.2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7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21" customHeight="1" x14ac:dyDescent="0.3">
      <c r="A21" s="11">
        <v>2210.5</v>
      </c>
      <c r="B21" s="12" t="s">
        <v>9</v>
      </c>
      <c r="C21" s="12"/>
      <c r="D21" s="13">
        <f>C22</f>
        <v>48897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SUM(C23:C34)</f>
        <v>48897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v>1740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11</v>
      </c>
      <c r="C24" s="17">
        <v>25436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12</v>
      </c>
      <c r="C25" s="17">
        <f>7786+2335</f>
        <v>10121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13</v>
      </c>
      <c r="C26" s="17">
        <v>11600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t="18" hidden="1" customHeight="1" x14ac:dyDescent="0.3">
      <c r="A35" s="11">
        <v>2210.6</v>
      </c>
      <c r="B35" s="12" t="s">
        <v>14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t="21.75" hidden="1" customHeight="1" x14ac:dyDescent="0.3">
      <c r="A36" s="11">
        <v>2210.6999999999998</v>
      </c>
      <c r="B36" s="12" t="s">
        <v>15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SUM(C38:C42)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16</v>
      </c>
      <c r="C43" s="12"/>
      <c r="D43" s="13">
        <f>C44</f>
        <v>4859.1000000000004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4859.1000000000004</v>
      </c>
      <c r="D44" s="22"/>
      <c r="E44" s="18">
        <f>D43-C44</f>
        <v>0</v>
      </c>
    </row>
    <row r="45" spans="1:15" collapsed="1" x14ac:dyDescent="0.3">
      <c r="A45" s="11"/>
      <c r="B45" s="20"/>
      <c r="C45" s="17">
        <v>4859.1000000000004</v>
      </c>
      <c r="D45" s="22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2210.9</v>
      </c>
      <c r="B49" s="12" t="s">
        <v>17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SUM(C51:C54)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18</v>
      </c>
      <c r="C55" s="12"/>
      <c r="D55" s="13">
        <f>C56</f>
        <v>3420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SUM(C57:C75)</f>
        <v>3420</v>
      </c>
      <c r="D56" s="17"/>
      <c r="E56" s="18">
        <f>D55-C56</f>
        <v>0</v>
      </c>
    </row>
    <row r="57" spans="1:15" collapsed="1" x14ac:dyDescent="0.3">
      <c r="A57" s="23"/>
      <c r="B57" s="20" t="s">
        <v>19</v>
      </c>
      <c r="C57" s="17">
        <v>1060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23"/>
      <c r="B58" s="20" t="s">
        <v>20</v>
      </c>
      <c r="C58" s="17">
        <v>2360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23"/>
      <c r="B59" s="24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23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23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5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4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outlineLevel="1" x14ac:dyDescent="0.3">
      <c r="A75" s="8"/>
      <c r="B75" s="26"/>
      <c r="D75" s="3" t="b">
        <f>D4=D5</f>
        <v>1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collapsed="1" x14ac:dyDescent="0.3">
      <c r="A76" s="8"/>
      <c r="B76" s="8"/>
      <c r="D76" s="27" t="s">
        <v>21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x14ac:dyDescent="0.3">
      <c r="A77" s="8"/>
      <c r="B77" s="8"/>
      <c r="D77" s="27" t="s">
        <v>21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x14ac:dyDescent="0.3">
      <c r="D78" s="27" t="s">
        <v>21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t="42.75" customHeight="1" x14ac:dyDescent="0.3">
      <c r="A79" s="4">
        <v>2240</v>
      </c>
      <c r="B79" s="5" t="s">
        <v>22</v>
      </c>
      <c r="C79" s="5"/>
      <c r="D79" s="6">
        <f>SUM(D81:D120)</f>
        <v>112736.5</v>
      </c>
      <c r="E79" s="28">
        <f>D79-D80</f>
        <v>0</v>
      </c>
    </row>
    <row r="80" spans="1:15" ht="31.5" hidden="1" customHeight="1" outlineLevel="1" x14ac:dyDescent="0.3">
      <c r="A80" s="29">
        <v>2240</v>
      </c>
      <c r="B80" s="29"/>
      <c r="C80" s="10"/>
      <c r="D80" s="10">
        <f>Ліцей3!I14</f>
        <v>112736.5</v>
      </c>
      <c r="E80" s="7" t="b">
        <f>D80=D79</f>
        <v>1</v>
      </c>
      <c r="F80" s="8"/>
      <c r="G80" s="8"/>
      <c r="I80" s="8"/>
      <c r="J80" s="8"/>
      <c r="K80" s="8"/>
      <c r="M80" s="8"/>
      <c r="N80" s="8"/>
      <c r="O80" s="8"/>
    </row>
    <row r="81" spans="1:5" collapsed="1" x14ac:dyDescent="0.3">
      <c r="A81" s="14">
        <v>2240.1</v>
      </c>
      <c r="B81" s="12" t="s">
        <v>23</v>
      </c>
      <c r="C81" s="12"/>
      <c r="D81" s="13">
        <f>1393+61644</f>
        <v>63037</v>
      </c>
    </row>
    <row r="82" spans="1:5" hidden="1" x14ac:dyDescent="0.3">
      <c r="A82" s="14">
        <v>2240.1999999999998</v>
      </c>
      <c r="B82" s="30" t="s">
        <v>24</v>
      </c>
      <c r="C82" s="31"/>
      <c r="D82" s="13"/>
    </row>
    <row r="83" spans="1:5" ht="20.25" customHeight="1" x14ac:dyDescent="0.3">
      <c r="A83" s="14">
        <v>2240.3000000000002</v>
      </c>
      <c r="B83" s="30" t="s">
        <v>25</v>
      </c>
      <c r="C83" s="31"/>
      <c r="D83" s="13">
        <f>C84</f>
        <v>8282.7999999999993</v>
      </c>
    </row>
    <row r="84" spans="1:5" hidden="1" outlineLevel="1" x14ac:dyDescent="0.3">
      <c r="A84" s="14"/>
      <c r="B84" s="15"/>
      <c r="C84" s="16">
        <f>SUM(C85:C91)</f>
        <v>8282.7999999999993</v>
      </c>
      <c r="D84" s="17"/>
      <c r="E84" s="18">
        <f>D83-C84</f>
        <v>0</v>
      </c>
    </row>
    <row r="85" spans="1:5" collapsed="1" x14ac:dyDescent="0.3">
      <c r="A85" s="14"/>
      <c r="B85" s="20" t="s">
        <v>26</v>
      </c>
      <c r="C85" s="17">
        <f>3079.2+5203.6</f>
        <v>8282.7999999999993</v>
      </c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4"/>
      <c r="C91" s="17"/>
      <c r="D91" s="17"/>
    </row>
    <row r="92" spans="1:5" hidden="1" x14ac:dyDescent="0.3">
      <c r="A92" s="14">
        <v>2240.4</v>
      </c>
      <c r="B92" s="30" t="s">
        <v>27</v>
      </c>
      <c r="C92" s="31"/>
      <c r="D92" s="13"/>
    </row>
    <row r="93" spans="1:5" x14ac:dyDescent="0.3">
      <c r="A93" s="14">
        <v>2240.5</v>
      </c>
      <c r="B93" s="30" t="s">
        <v>28</v>
      </c>
      <c r="C93" s="31"/>
      <c r="D93" s="13">
        <f>C94</f>
        <v>17488.48</v>
      </c>
    </row>
    <row r="94" spans="1:5" hidden="1" outlineLevel="1" x14ac:dyDescent="0.3">
      <c r="A94" s="14"/>
      <c r="B94" s="15"/>
      <c r="C94" s="16">
        <f>SUM(C95:C102)</f>
        <v>17488.48</v>
      </c>
      <c r="D94" s="17"/>
      <c r="E94" s="18">
        <f>D93-C94</f>
        <v>0</v>
      </c>
    </row>
    <row r="95" spans="1:5" collapsed="1" x14ac:dyDescent="0.3">
      <c r="A95" s="14"/>
      <c r="B95" s="24" t="s">
        <v>29</v>
      </c>
      <c r="C95" s="17">
        <v>16264.26</v>
      </c>
      <c r="D95" s="17"/>
    </row>
    <row r="96" spans="1:5" ht="17.25" customHeight="1" x14ac:dyDescent="0.3">
      <c r="A96" s="14"/>
      <c r="B96" s="24" t="s">
        <v>30</v>
      </c>
      <c r="C96" s="17">
        <v>1224.22</v>
      </c>
      <c r="D96" s="17"/>
    </row>
    <row r="97" spans="1:15" ht="17.25" hidden="1" customHeight="1" x14ac:dyDescent="0.3">
      <c r="A97" s="14"/>
      <c r="B97" s="20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hidden="1" x14ac:dyDescent="0.3">
      <c r="A101" s="14"/>
      <c r="B101" s="20"/>
      <c r="C101" s="17"/>
      <c r="D101" s="17"/>
    </row>
    <row r="102" spans="1:15" hidden="1" x14ac:dyDescent="0.3">
      <c r="A102" s="14"/>
      <c r="B102" s="20"/>
      <c r="C102" s="17"/>
      <c r="D102" s="17"/>
    </row>
    <row r="103" spans="1:15" hidden="1" x14ac:dyDescent="0.3">
      <c r="A103" s="14">
        <v>2240.6</v>
      </c>
      <c r="B103" s="30" t="s">
        <v>31</v>
      </c>
      <c r="C103" s="31"/>
      <c r="D103" s="13"/>
    </row>
    <row r="104" spans="1:15" hidden="1" x14ac:dyDescent="0.3">
      <c r="A104" s="14">
        <v>2240.6999999999998</v>
      </c>
      <c r="B104" s="30" t="s">
        <v>32</v>
      </c>
      <c r="C104" s="31"/>
      <c r="D104" s="13"/>
    </row>
    <row r="105" spans="1:15" hidden="1" outlineLevel="1" x14ac:dyDescent="0.3">
      <c r="A105" s="14"/>
      <c r="B105" s="15"/>
      <c r="C105" s="16">
        <f>SUM(C106:C109)</f>
        <v>0</v>
      </c>
      <c r="D105" s="17"/>
      <c r="E105" s="18">
        <f>D104-C105</f>
        <v>0</v>
      </c>
    </row>
    <row r="106" spans="1:15" hidden="1" collapsed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0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hidden="1" x14ac:dyDescent="0.3">
      <c r="A108" s="11"/>
      <c r="B108" s="20"/>
      <c r="C108" s="17"/>
      <c r="D108" s="17"/>
      <c r="E108" s="8"/>
      <c r="F108" s="8"/>
      <c r="G108" s="8"/>
      <c r="I108" s="8"/>
      <c r="J108" s="8"/>
      <c r="K108" s="8"/>
      <c r="M108" s="8"/>
      <c r="N108" s="8"/>
      <c r="O108" s="8"/>
    </row>
    <row r="109" spans="1:15" hidden="1" x14ac:dyDescent="0.3">
      <c r="A109" s="11"/>
      <c r="B109" s="21"/>
      <c r="C109" s="17"/>
      <c r="D109" s="17"/>
      <c r="E109" s="8"/>
      <c r="F109" s="8"/>
      <c r="G109" s="8"/>
      <c r="I109" s="8"/>
      <c r="J109" s="8"/>
      <c r="K109" s="8"/>
      <c r="M109" s="8"/>
      <c r="N109" s="8"/>
      <c r="O109" s="8"/>
    </row>
    <row r="110" spans="1:15" x14ac:dyDescent="0.3">
      <c r="A110" s="14">
        <v>2240.8000000000002</v>
      </c>
      <c r="B110" s="30" t="s">
        <v>33</v>
      </c>
      <c r="C110" s="31"/>
      <c r="D110" s="13">
        <v>721.7</v>
      </c>
    </row>
    <row r="111" spans="1:15" x14ac:dyDescent="0.3">
      <c r="A111" s="14">
        <v>2240.9</v>
      </c>
      <c r="B111" s="30" t="s">
        <v>34</v>
      </c>
      <c r="C111" s="31"/>
      <c r="D111" s="13">
        <v>6587.29</v>
      </c>
    </row>
    <row r="112" spans="1:15" hidden="1" x14ac:dyDescent="0.3">
      <c r="A112" s="14">
        <v>2241.1</v>
      </c>
      <c r="B112" s="30" t="s">
        <v>35</v>
      </c>
      <c r="C112" s="31"/>
      <c r="D112" s="13"/>
    </row>
    <row r="113" spans="1:5" ht="17.25" hidden="1" customHeight="1" x14ac:dyDescent="0.3">
      <c r="A113" s="14">
        <v>2241.1999999999998</v>
      </c>
      <c r="B113" s="30" t="s">
        <v>36</v>
      </c>
      <c r="C113" s="31"/>
      <c r="D113" s="13"/>
    </row>
    <row r="114" spans="1:5" ht="21" customHeight="1" x14ac:dyDescent="0.3">
      <c r="A114" s="14">
        <v>2241.3000000000002</v>
      </c>
      <c r="B114" s="30" t="s">
        <v>37</v>
      </c>
      <c r="C114" s="31"/>
      <c r="D114" s="13">
        <f>199.99+235+280+235+235+235+235+235+235</f>
        <v>2124.9899999999998</v>
      </c>
    </row>
    <row r="115" spans="1:5" hidden="1" x14ac:dyDescent="0.3">
      <c r="A115" s="14">
        <v>2241.4</v>
      </c>
      <c r="B115" s="30" t="s">
        <v>38</v>
      </c>
      <c r="C115" s="31"/>
      <c r="D115" s="13"/>
    </row>
    <row r="116" spans="1:5" ht="17.25" hidden="1" customHeight="1" x14ac:dyDescent="0.3">
      <c r="A116" s="14">
        <v>2241.5</v>
      </c>
      <c r="B116" s="30" t="s">
        <v>39</v>
      </c>
      <c r="C116" s="31"/>
      <c r="D116" s="13"/>
    </row>
    <row r="117" spans="1:5" hidden="1" x14ac:dyDescent="0.3">
      <c r="A117" s="14">
        <v>2241.6</v>
      </c>
      <c r="B117" s="32" t="s">
        <v>40</v>
      </c>
      <c r="C117" s="31"/>
      <c r="D117" s="13"/>
    </row>
    <row r="118" spans="1:5" ht="38.25" hidden="1" customHeight="1" x14ac:dyDescent="0.3">
      <c r="A118" s="14">
        <v>2241.6999999999998</v>
      </c>
      <c r="B118" s="30" t="s">
        <v>41</v>
      </c>
      <c r="C118" s="31"/>
      <c r="D118" s="13"/>
    </row>
    <row r="119" spans="1:5" ht="18.75" customHeight="1" x14ac:dyDescent="0.3">
      <c r="A119" s="14"/>
      <c r="B119" s="33" t="s">
        <v>42</v>
      </c>
      <c r="C119" s="34"/>
      <c r="D119" s="13">
        <f>381+762+381+381+381+381+381</f>
        <v>3048</v>
      </c>
    </row>
    <row r="120" spans="1:5" ht="21.75" customHeight="1" x14ac:dyDescent="0.3">
      <c r="A120" s="14">
        <v>2241.9</v>
      </c>
      <c r="B120" s="30" t="s">
        <v>43</v>
      </c>
      <c r="C120" s="31"/>
      <c r="D120" s="13">
        <f>C121</f>
        <v>11446.24</v>
      </c>
    </row>
    <row r="121" spans="1:5" hidden="1" outlineLevel="1" x14ac:dyDescent="0.3">
      <c r="A121" s="14"/>
      <c r="B121" s="15"/>
      <c r="C121" s="16">
        <f>SUM(C122:C135)</f>
        <v>11446.24</v>
      </c>
      <c r="D121" s="35"/>
      <c r="E121" s="18">
        <f>D120-C121</f>
        <v>0</v>
      </c>
    </row>
    <row r="122" spans="1:5" collapsed="1" x14ac:dyDescent="0.3">
      <c r="A122" s="14"/>
      <c r="B122" s="36" t="s">
        <v>44</v>
      </c>
      <c r="C122" s="17">
        <f>200+200+100+100+100+100</f>
        <v>800</v>
      </c>
      <c r="D122" s="17"/>
    </row>
    <row r="123" spans="1:5" x14ac:dyDescent="0.3">
      <c r="A123" s="14"/>
      <c r="B123" s="36" t="s">
        <v>45</v>
      </c>
      <c r="C123" s="17">
        <v>3350</v>
      </c>
      <c r="D123" s="17"/>
    </row>
    <row r="124" spans="1:5" x14ac:dyDescent="0.3">
      <c r="A124" s="14"/>
      <c r="B124" s="36" t="s">
        <v>46</v>
      </c>
      <c r="C124" s="17">
        <f>997.44+975.12</f>
        <v>1972.56</v>
      </c>
      <c r="D124" s="17"/>
    </row>
    <row r="125" spans="1:5" x14ac:dyDescent="0.3">
      <c r="A125" s="14"/>
      <c r="B125" s="36" t="s">
        <v>47</v>
      </c>
      <c r="C125" s="17">
        <v>123.68</v>
      </c>
      <c r="D125" s="17"/>
    </row>
    <row r="126" spans="1:5" x14ac:dyDescent="0.3">
      <c r="A126" s="14"/>
      <c r="B126" s="36" t="s">
        <v>48</v>
      </c>
      <c r="C126" s="17">
        <v>5200</v>
      </c>
      <c r="D126" s="17"/>
    </row>
    <row r="127" spans="1:5" hidden="1" x14ac:dyDescent="0.3">
      <c r="A127" s="14"/>
      <c r="B127" s="36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x14ac:dyDescent="0.3">
      <c r="A133" s="14"/>
      <c r="B133" s="24"/>
      <c r="C133" s="17"/>
      <c r="D133" s="17"/>
    </row>
    <row r="134" spans="1:4" hidden="1" x14ac:dyDescent="0.3">
      <c r="A134" s="14"/>
      <c r="B134" s="24"/>
      <c r="C134" s="17"/>
      <c r="D134" s="17"/>
    </row>
    <row r="135" spans="1:4" hidden="1" x14ac:dyDescent="0.3">
      <c r="A135" s="14"/>
      <c r="B135" s="24"/>
      <c r="C135" s="17"/>
      <c r="D135" s="17"/>
    </row>
    <row r="136" spans="1:4" hidden="1" outlineLevel="1" x14ac:dyDescent="0.3">
      <c r="B136" s="37"/>
      <c r="D136" s="3" t="b">
        <f>D79=D80</f>
        <v>1</v>
      </c>
    </row>
    <row r="137" spans="1:4" hidden="1" collapsed="1" x14ac:dyDescent="0.3">
      <c r="B137" s="37"/>
    </row>
  </sheetData>
  <sheetProtection sheet="1" objects="1" scenarios="1"/>
  <mergeCells count="31">
    <mergeCell ref="B120:C120"/>
    <mergeCell ref="B113:C113"/>
    <mergeCell ref="B114:C114"/>
    <mergeCell ref="B115:C115"/>
    <mergeCell ref="B116:C116"/>
    <mergeCell ref="B117:C117"/>
    <mergeCell ref="B118:C118"/>
    <mergeCell ref="B93:C93"/>
    <mergeCell ref="B103:C103"/>
    <mergeCell ref="B104:C104"/>
    <mergeCell ref="B110:C110"/>
    <mergeCell ref="B111:C111"/>
    <mergeCell ref="B112:C112"/>
    <mergeCell ref="B55:C55"/>
    <mergeCell ref="B79:C79"/>
    <mergeCell ref="B81:C81"/>
    <mergeCell ref="B82:C82"/>
    <mergeCell ref="B83:C83"/>
    <mergeCell ref="B92:C92"/>
    <mergeCell ref="B20:C20"/>
    <mergeCell ref="B21:C21"/>
    <mergeCell ref="B35:C35"/>
    <mergeCell ref="B36:C36"/>
    <mergeCell ref="B43:C43"/>
    <mergeCell ref="B49:C49"/>
    <mergeCell ref="A1:D1"/>
    <mergeCell ref="A2:D2"/>
    <mergeCell ref="B4:C4"/>
    <mergeCell ref="B6:C6"/>
    <mergeCell ref="B7:C7"/>
    <mergeCell ref="B19:C19"/>
  </mergeCells>
  <pageMargins left="1.4960629921259843" right="0.70866141732283472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2026-03-26T13:07:47Z</dcterms:created>
  <dcterms:modified xsi:type="dcterms:W3CDTF">2026-03-26T13:07:49Z</dcterms:modified>
</cp:coreProperties>
</file>