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DB915B3A-6607-46AB-BDDE-D095877B76E7}" xr6:coauthVersionLast="36" xr6:coauthVersionMax="36" xr10:uidLastSave="{00000000-0000-0000-0000-000000000000}"/>
  <bookViews>
    <workbookView xWindow="0" yWindow="0" windowWidth="28800" windowHeight="11625" xr2:uid="{10219759-50E0-4BCE-929B-122A81ABD469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H26" i="3"/>
  <c r="AH25" i="3"/>
  <c r="AE25" i="3"/>
  <c r="AB25" i="3"/>
  <c r="Y25" i="3"/>
  <c r="V25" i="3"/>
  <c r="S25" i="3"/>
  <c r="P25" i="3"/>
  <c r="M25" i="3"/>
  <c r="I25" i="3"/>
  <c r="H25" i="3"/>
  <c r="E25" i="3"/>
  <c r="AH24" i="3"/>
  <c r="AE24" i="3"/>
  <c r="AB24" i="3"/>
  <c r="Y24" i="3"/>
  <c r="V24" i="3"/>
  <c r="S24" i="3"/>
  <c r="P24" i="3"/>
  <c r="M24" i="3"/>
  <c r="I24" i="3"/>
  <c r="H24" i="3"/>
  <c r="J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H22" i="3"/>
  <c r="E22" i="3" s="1"/>
  <c r="AT21" i="3"/>
  <c r="AQ21" i="3"/>
  <c r="AN21" i="3"/>
  <c r="AK21" i="3"/>
  <c r="AH21" i="3"/>
  <c r="AE21" i="3"/>
  <c r="AB21" i="3"/>
  <c r="Y21" i="3"/>
  <c r="U21" i="3"/>
  <c r="T21" i="3"/>
  <c r="M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H18" i="3"/>
  <c r="J18" i="3" s="1"/>
  <c r="F18" i="3"/>
  <c r="AH17" i="3"/>
  <c r="AE17" i="3"/>
  <c r="AB17" i="3"/>
  <c r="Y17" i="3"/>
  <c r="V17" i="3"/>
  <c r="S17" i="3"/>
  <c r="P17" i="3"/>
  <c r="M17" i="3"/>
  <c r="I17" i="3"/>
  <c r="H17" i="3"/>
  <c r="E17" i="3" s="1"/>
  <c r="F17" i="3"/>
  <c r="AH16" i="3"/>
  <c r="AE16" i="3"/>
  <c r="AB16" i="3"/>
  <c r="Y16" i="3"/>
  <c r="V16" i="3"/>
  <c r="S16" i="3"/>
  <c r="P16" i="3"/>
  <c r="M16" i="3"/>
  <c r="I16" i="3"/>
  <c r="J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G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H11" i="3"/>
  <c r="E11" i="3" s="1"/>
  <c r="F11" i="3"/>
  <c r="AH10" i="3"/>
  <c r="AE10" i="3"/>
  <c r="AB10" i="3"/>
  <c r="Y10" i="3"/>
  <c r="V10" i="3"/>
  <c r="S10" i="3"/>
  <c r="P10" i="3"/>
  <c r="M10" i="3"/>
  <c r="I10" i="3"/>
  <c r="H10" i="3"/>
  <c r="AH9" i="3"/>
  <c r="AE9" i="3"/>
  <c r="AB9" i="3"/>
  <c r="Y9" i="3"/>
  <c r="V9" i="3"/>
  <c r="S9" i="3"/>
  <c r="P9" i="3"/>
  <c r="M9" i="3"/>
  <c r="I9" i="3"/>
  <c r="F9" i="3" s="1"/>
  <c r="H9" i="3"/>
  <c r="E9" i="3" s="1"/>
  <c r="C118" i="2"/>
  <c r="C113" i="2"/>
  <c r="C111" i="2"/>
  <c r="C109" i="2" s="1"/>
  <c r="D108" i="2" s="1"/>
  <c r="E109" i="2" s="1"/>
  <c r="C110" i="2"/>
  <c r="D102" i="2"/>
  <c r="D101" i="2"/>
  <c r="D98" i="2"/>
  <c r="C93" i="2"/>
  <c r="E93" i="2" s="1"/>
  <c r="C81" i="2"/>
  <c r="D80" i="2" s="1"/>
  <c r="E81" i="2" s="1"/>
  <c r="C73" i="2"/>
  <c r="E73" i="2" s="1"/>
  <c r="D70" i="2"/>
  <c r="C52" i="2"/>
  <c r="D51" i="2" s="1"/>
  <c r="E52" i="2" s="1"/>
  <c r="C46" i="2"/>
  <c r="E46" i="2" s="1"/>
  <c r="C39" i="2"/>
  <c r="E39" i="2" s="1"/>
  <c r="C24" i="2"/>
  <c r="C19" i="2" s="1"/>
  <c r="D18" i="2" s="1"/>
  <c r="C22" i="2"/>
  <c r="C8" i="2"/>
  <c r="D7" i="2" s="1"/>
  <c r="E8" i="2" s="1"/>
  <c r="J14" i="3" l="1"/>
  <c r="J11" i="3"/>
  <c r="G11" i="3"/>
  <c r="G19" i="3"/>
  <c r="J26" i="3"/>
  <c r="J27" i="3"/>
  <c r="J10" i="3"/>
  <c r="Q21" i="3"/>
  <c r="H21" i="3" s="1"/>
  <c r="J22" i="3"/>
  <c r="J23" i="3"/>
  <c r="G13" i="3"/>
  <c r="J15" i="3"/>
  <c r="E26" i="3"/>
  <c r="G9" i="3"/>
  <c r="F10" i="3"/>
  <c r="G17" i="3"/>
  <c r="J19" i="3"/>
  <c r="G22" i="3"/>
  <c r="G12" i="3"/>
  <c r="J12" i="3"/>
  <c r="G20" i="3"/>
  <c r="J20" i="3"/>
  <c r="F23" i="3"/>
  <c r="G23" i="3" s="1"/>
  <c r="F24" i="3"/>
  <c r="F27" i="3"/>
  <c r="G27" i="3" s="1"/>
  <c r="J9" i="3"/>
  <c r="J13" i="3"/>
  <c r="F16" i="3"/>
  <c r="G16" i="3" s="1"/>
  <c r="J17" i="3"/>
  <c r="E24" i="3"/>
  <c r="E10" i="3"/>
  <c r="G10" i="3" s="1"/>
  <c r="E14" i="3"/>
  <c r="G14" i="3" s="1"/>
  <c r="E18" i="3"/>
  <c r="G18" i="3" s="1"/>
  <c r="R21" i="3"/>
  <c r="V21" i="3"/>
  <c r="F22" i="3"/>
  <c r="F25" i="3"/>
  <c r="G25" i="3" s="1"/>
  <c r="J25" i="3"/>
  <c r="F26" i="3"/>
  <c r="G26" i="3" s="1"/>
  <c r="E19" i="2"/>
  <c r="D4" i="2"/>
  <c r="E4" i="2" s="1"/>
  <c r="D68" i="2"/>
  <c r="E68" i="2" s="1"/>
  <c r="G24" i="3" l="1"/>
  <c r="S21" i="3"/>
  <c r="E21" i="3"/>
  <c r="G21" i="3" s="1"/>
  <c r="J21" i="3"/>
  <c r="D64" i="2"/>
  <c r="E5" i="2"/>
  <c r="D120" i="2"/>
  <c r="E69" i="2"/>
</calcChain>
</file>

<file path=xl/sharedStrings.xml><?xml version="1.0" encoding="utf-8"?>
<sst xmlns="http://schemas.openxmlformats.org/spreadsheetml/2006/main" count="122" uniqueCount="90">
  <si>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</si>
  <si>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</si>
  <si>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</si>
  <si>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</si>
  <si>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</si>
  <si>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журнали, книги, обліку</t>
  </si>
  <si>
    <t xml:space="preserve">Підписка </t>
  </si>
  <si>
    <t>Медикаменти</t>
  </si>
  <si>
    <t>Господарчі товари</t>
  </si>
  <si>
    <t>електротовари (мотокоса)</t>
  </si>
  <si>
    <t>будматеріали</t>
  </si>
  <si>
    <t>фарби, лаки</t>
  </si>
  <si>
    <t>підложка під ламінат</t>
  </si>
  <si>
    <t>електротовари, коробка, клема, провід</t>
  </si>
  <si>
    <t>Двері</t>
  </si>
  <si>
    <t xml:space="preserve">Миючі засоби    </t>
  </si>
  <si>
    <t>Меблі</t>
  </si>
  <si>
    <t>Бензин</t>
  </si>
  <si>
    <t>Запчастини</t>
  </si>
  <si>
    <t>Ін.матеріали</t>
  </si>
  <si>
    <t xml:space="preserve">Каністра </t>
  </si>
  <si>
    <t>Стенди</t>
  </si>
  <si>
    <t>Оргскло</t>
  </si>
  <si>
    <t>Лічильник хол.води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</si>
  <si>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</si>
  <si>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</si>
  <si>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</si>
  <si>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</si>
  <si>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</si>
  <si>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</si>
  <si>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</si>
  <si>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системи вентиляції</t>
  </si>
  <si>
    <t>електромережі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</si>
  <si>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</si>
  <si>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</si>
  <si>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</si>
  <si>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</si>
  <si>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</si>
  <si>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</si>
  <si>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</si>
  <si>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</si>
  <si>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</si>
  <si>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</si>
  <si>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</si>
  <si>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</si>
  <si>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</si>
  <si>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</si>
  <si>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Техн.обслуг.системи теплопостачання</t>
  </si>
  <si>
    <t>Техн.обслуг. Електромережі</t>
  </si>
  <si>
    <t>Внесення змін до техпаспортів</t>
  </si>
  <si>
    <t>Внесення змін до QR коду</t>
  </si>
  <si>
    <t>Доступ до інформац.документів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</si>
  <si>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</si>
  <si>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</si>
  <si>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</si>
  <si>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</si>
  <si>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</si>
  <si>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</si>
  <si>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</si>
  <si>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</si>
  <si>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</si>
  <si>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</si>
  <si>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</si>
  <si>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</si>
  <si>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</si>
  <si>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</si>
  <si>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</si>
  <si>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</si>
  <si>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</si>
  <si>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</si>
  <si>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</si>
  <si>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</si>
  <si>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</si>
  <si>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</si>
  <si>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</si>
  <si>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</si>
  <si>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</si>
  <si>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</si>
  <si>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</si>
  <si>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</si>
  <si>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</si>
  <si>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</si>
  <si>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</si>
  <si>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</si>
  <si>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</si>
  <si>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</si>
  <si>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</si>
  <si>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</si>
  <si>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№3</t>
  </si>
  <si>
    <t>Оплата енергосервіс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</si>
</sst>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4" fontId="3" fillId="0" borderId="0" xfId="1" applyNumberFormat="1" applyFont="1"/>
    <xf numFmtId="2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164" fontId="13" fillId="6" borderId="27" xfId="1" applyNumberFormat="1" applyFont="1" applyFill="1" applyBorder="1" applyAlignment="1" applyProtection="1">
      <alignment horizontal="center" vertical="center" wrapText="1"/>
    </xf>
    <xf numFmtId="164" fontId="13" fillId="6" borderId="28" xfId="1" applyNumberFormat="1" applyFont="1" applyFill="1" applyBorder="1" applyAlignment="1" applyProtection="1">
      <alignment horizontal="center" vertical="center" wrapText="1"/>
    </xf>
    <xf numFmtId="165" fontId="13" fillId="6" borderId="26" xfId="1" applyNumberFormat="1" applyFont="1" applyFill="1" applyBorder="1" applyAlignment="1" applyProtection="1">
      <alignment horizontal="center" vertical="center" wrapText="1"/>
    </xf>
    <xf numFmtId="165" fontId="13" fillId="6" borderId="30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E8AA870A-0FA3-47DB-890B-2A4A5A906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B7D6-27DD-4E27-B3C1-B601D7B379D7}">
  <sheetPr codeName="Лист1">
    <tabColor rgb="FF00B050"/>
  </sheetPr>
  <dimension ref="A1:AT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7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4" customWidth="1"/>
    <col min="5" max="5" width="25" style="94" customWidth="1"/>
    <col min="6" max="10" width="25" style="126" customWidth="1"/>
    <col min="11" max="11" width="25" style="94" customWidth="1"/>
    <col min="12" max="13" width="25" style="126" customWidth="1"/>
    <col min="14" max="14" width="21.140625" style="94" hidden="1" customWidth="1"/>
    <col min="15" max="16" width="21.140625" style="126" hidden="1" customWidth="1"/>
    <col min="17" max="17" width="21.140625" style="94" hidden="1" customWidth="1"/>
    <col min="18" max="19" width="21.140625" style="126" hidden="1" customWidth="1"/>
    <col min="20" max="20" width="18.85546875" style="94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94" hidden="1" customWidth="1"/>
    <col min="27" max="28" width="18.85546875" style="126" hidden="1" customWidth="1"/>
    <col min="29" max="29" width="18.85546875" style="94" hidden="1" customWidth="1"/>
    <col min="30" max="31" width="18.85546875" style="126" hidden="1" customWidth="1"/>
    <col min="32" max="32" width="18.85546875" style="94" hidden="1" customWidth="1"/>
    <col min="33" max="34" width="18.85546875" style="126" hidden="1" customWidth="1"/>
    <col min="35" max="37" width="18.140625" style="126" customWidth="1"/>
    <col min="38" max="39" width="14.28515625" style="94" customWidth="1"/>
    <col min="40" max="16384" width="9.140625" style="94"/>
  </cols>
  <sheetData>
    <row r="1" spans="1:38" s="42" customFormat="1" ht="4.5" customHeight="1" x14ac:dyDescent="0.3">
      <c r="A1" s="37"/>
      <c r="B1" s="38"/>
      <c r="C1" s="39"/>
      <c r="D1" s="39"/>
      <c r="E1" s="39"/>
      <c r="F1" s="39"/>
      <c r="G1" s="40"/>
      <c r="H1" s="39"/>
      <c r="I1" s="41"/>
      <c r="J1" s="41"/>
      <c r="L1" s="39"/>
      <c r="M1" s="40"/>
      <c r="O1" s="39"/>
      <c r="P1" s="40"/>
      <c r="R1" s="39"/>
      <c r="S1" s="40"/>
      <c r="U1" s="39"/>
      <c r="V1" s="39"/>
      <c r="W1" s="39"/>
      <c r="X1" s="41"/>
      <c r="Y1" s="41"/>
      <c r="AA1" s="39"/>
      <c r="AB1" s="39"/>
      <c r="AD1" s="39"/>
      <c r="AE1" s="39"/>
      <c r="AG1" s="39"/>
      <c r="AH1" s="39"/>
      <c r="AI1" s="39"/>
      <c r="AJ1" s="39"/>
      <c r="AK1" s="41"/>
    </row>
    <row r="2" spans="1:38" s="42" customFormat="1" ht="6.75" customHeight="1" x14ac:dyDescent="0.35">
      <c r="A2" s="37"/>
      <c r="B2" s="43" t="s">
        <v>54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45"/>
      <c r="AE2" s="45"/>
    </row>
    <row r="3" spans="1:38" s="42" customFormat="1" ht="42" customHeight="1" x14ac:dyDescent="0.35">
      <c r="A3" s="3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45"/>
      <c r="AE3" s="45"/>
    </row>
    <row r="4" spans="1:38" s="42" customFormat="1" ht="21.75" customHeight="1" x14ac:dyDescent="0.35">
      <c r="A4" s="37"/>
      <c r="B4" s="44" t="s">
        <v>55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45"/>
      <c r="AE4" s="45"/>
    </row>
    <row r="5" spans="1:38" s="42" customFormat="1" ht="24" customHeight="1" thickBot="1" x14ac:dyDescent="0.3">
      <c r="A5" s="37"/>
      <c r="B5" s="46"/>
      <c r="C5" s="46"/>
      <c r="D5" s="46"/>
      <c r="E5" s="46"/>
      <c r="F5" s="46"/>
      <c r="G5" s="46"/>
      <c r="H5" s="46"/>
      <c r="I5" s="46"/>
      <c r="J5" s="46"/>
      <c r="K5" s="47"/>
      <c r="L5" s="48"/>
      <c r="M5" s="46"/>
      <c r="N5" s="46"/>
      <c r="O5" s="49"/>
      <c r="P5" s="46"/>
      <c r="Q5" s="46"/>
      <c r="S5" s="46"/>
      <c r="T5" s="46"/>
      <c r="W5" s="46"/>
      <c r="X5" s="46"/>
      <c r="Y5" s="46"/>
      <c r="Z5" s="46"/>
      <c r="AC5" s="46"/>
      <c r="AF5" s="46"/>
      <c r="AJ5" s="46"/>
      <c r="AK5" s="46"/>
      <c r="AL5" s="46"/>
    </row>
    <row r="6" spans="1:38" s="42" customFormat="1" ht="48.75" customHeight="1" thickBot="1" x14ac:dyDescent="0.3">
      <c r="A6" s="50" t="s">
        <v>56</v>
      </c>
      <c r="B6" s="51" t="s">
        <v>57</v>
      </c>
      <c r="C6" s="52" t="s">
        <v>58</v>
      </c>
      <c r="D6" s="53"/>
      <c r="E6" s="54" t="s">
        <v>59</v>
      </c>
      <c r="F6" s="55"/>
      <c r="G6" s="56"/>
      <c r="H6" s="57" t="s">
        <v>60</v>
      </c>
      <c r="I6" s="58"/>
      <c r="J6" s="59"/>
      <c r="K6" s="60" t="s">
        <v>61</v>
      </c>
      <c r="L6" s="61"/>
      <c r="M6" s="62"/>
      <c r="N6" s="60" t="s">
        <v>62</v>
      </c>
      <c r="O6" s="61"/>
      <c r="P6" s="62"/>
      <c r="Q6" s="60" t="s">
        <v>63</v>
      </c>
      <c r="R6" s="61"/>
      <c r="S6" s="62"/>
      <c r="T6" s="63" t="s">
        <v>64</v>
      </c>
      <c r="U6" s="64"/>
      <c r="V6" s="59"/>
      <c r="W6" s="64" t="s">
        <v>65</v>
      </c>
      <c r="X6" s="64"/>
      <c r="Y6" s="65"/>
      <c r="Z6" s="63" t="s">
        <v>66</v>
      </c>
      <c r="AA6" s="64"/>
      <c r="AB6" s="59"/>
      <c r="AC6" s="66" t="s">
        <v>67</v>
      </c>
      <c r="AD6" s="67"/>
      <c r="AE6" s="68"/>
      <c r="AF6" s="63" t="s">
        <v>68</v>
      </c>
      <c r="AG6" s="64"/>
      <c r="AH6" s="59"/>
    </row>
    <row r="7" spans="1:38" s="42" customFormat="1" ht="54" customHeight="1" thickBot="1" x14ac:dyDescent="0.3">
      <c r="A7" s="69"/>
      <c r="B7" s="70"/>
      <c r="C7" s="71"/>
      <c r="D7" s="72"/>
      <c r="E7" s="73" t="s">
        <v>69</v>
      </c>
      <c r="F7" s="74" t="s">
        <v>70</v>
      </c>
      <c r="G7" s="75" t="s">
        <v>71</v>
      </c>
      <c r="H7" s="73" t="s">
        <v>69</v>
      </c>
      <c r="I7" s="74" t="s">
        <v>70</v>
      </c>
      <c r="J7" s="75" t="s">
        <v>71</v>
      </c>
      <c r="K7" s="73" t="s">
        <v>69</v>
      </c>
      <c r="L7" s="74" t="s">
        <v>70</v>
      </c>
      <c r="M7" s="75" t="s">
        <v>71</v>
      </c>
      <c r="N7" s="73" t="s">
        <v>69</v>
      </c>
      <c r="O7" s="74" t="s">
        <v>70</v>
      </c>
      <c r="P7" s="75" t="s">
        <v>71</v>
      </c>
      <c r="Q7" s="73" t="s">
        <v>69</v>
      </c>
      <c r="R7" s="74" t="s">
        <v>70</v>
      </c>
      <c r="S7" s="75" t="s">
        <v>71</v>
      </c>
      <c r="T7" s="73" t="s">
        <v>69</v>
      </c>
      <c r="U7" s="74" t="s">
        <v>70</v>
      </c>
      <c r="V7" s="75" t="s">
        <v>71</v>
      </c>
      <c r="W7" s="73" t="s">
        <v>69</v>
      </c>
      <c r="X7" s="74" t="s">
        <v>70</v>
      </c>
      <c r="Y7" s="75" t="s">
        <v>71</v>
      </c>
      <c r="Z7" s="73" t="s">
        <v>69</v>
      </c>
      <c r="AA7" s="74" t="s">
        <v>70</v>
      </c>
      <c r="AB7" s="75" t="s">
        <v>71</v>
      </c>
      <c r="AC7" s="73" t="s">
        <v>69</v>
      </c>
      <c r="AD7" s="74" t="s">
        <v>70</v>
      </c>
      <c r="AE7" s="75" t="s">
        <v>71</v>
      </c>
      <c r="AF7" s="73" t="s">
        <v>69</v>
      </c>
      <c r="AG7" s="74" t="s">
        <v>70</v>
      </c>
      <c r="AH7" s="75" t="s">
        <v>71</v>
      </c>
    </row>
    <row r="8" spans="1:38" s="86" customFormat="1" ht="15" thickBot="1" x14ac:dyDescent="0.25">
      <c r="A8" s="76">
        <v>1</v>
      </c>
      <c r="B8" s="77">
        <v>2</v>
      </c>
      <c r="C8" s="78">
        <v>3</v>
      </c>
      <c r="D8" s="79"/>
      <c r="E8" s="80">
        <v>4</v>
      </c>
      <c r="F8" s="81">
        <v>5</v>
      </c>
      <c r="G8" s="82">
        <v>6</v>
      </c>
      <c r="H8" s="83">
        <v>7</v>
      </c>
      <c r="I8" s="82">
        <v>8</v>
      </c>
      <c r="J8" s="81">
        <v>9</v>
      </c>
      <c r="K8" s="83">
        <v>10</v>
      </c>
      <c r="L8" s="82">
        <v>11</v>
      </c>
      <c r="M8" s="82">
        <v>12</v>
      </c>
      <c r="N8" s="83">
        <v>13</v>
      </c>
      <c r="O8" s="82">
        <v>14</v>
      </c>
      <c r="P8" s="82">
        <v>15</v>
      </c>
      <c r="Q8" s="83">
        <v>13</v>
      </c>
      <c r="R8" s="82">
        <v>14</v>
      </c>
      <c r="S8" s="82">
        <v>15</v>
      </c>
      <c r="T8" s="83">
        <v>16</v>
      </c>
      <c r="U8" s="82">
        <v>17</v>
      </c>
      <c r="V8" s="82">
        <v>18</v>
      </c>
      <c r="W8" s="84">
        <v>19</v>
      </c>
      <c r="X8" s="85">
        <v>20</v>
      </c>
      <c r="Y8" s="85">
        <v>21</v>
      </c>
      <c r="Z8" s="84">
        <v>22</v>
      </c>
      <c r="AA8" s="85">
        <v>23</v>
      </c>
      <c r="AB8" s="85">
        <v>24</v>
      </c>
      <c r="AC8" s="84">
        <v>25</v>
      </c>
      <c r="AD8" s="85">
        <v>26</v>
      </c>
      <c r="AE8" s="85">
        <v>27</v>
      </c>
      <c r="AF8" s="84">
        <v>25</v>
      </c>
      <c r="AG8" s="85">
        <v>26</v>
      </c>
      <c r="AH8" s="85">
        <v>27</v>
      </c>
    </row>
    <row r="9" spans="1:38" ht="18.75" customHeight="1" x14ac:dyDescent="0.2">
      <c r="A9" s="87" t="s">
        <v>88</v>
      </c>
      <c r="B9" s="111">
        <v>2111</v>
      </c>
      <c r="C9" s="112" t="s">
        <v>72</v>
      </c>
      <c r="D9" s="113"/>
      <c r="E9" s="88">
        <f>H9+T9+W9+Z9+AC9++AF9</f>
        <v>4542600</v>
      </c>
      <c r="F9" s="89">
        <f>I9+U9+X9+AA9+AD9++AG9</f>
        <v>4542224.82</v>
      </c>
      <c r="G9" s="114">
        <f>E9-F9</f>
        <v>375.17999999970198</v>
      </c>
      <c r="H9" s="88">
        <f>K9+N9+Q9</f>
        <v>4514100</v>
      </c>
      <c r="I9" s="89">
        <f>L9+O9+R9</f>
        <v>4514055.62</v>
      </c>
      <c r="J9" s="90">
        <f>H9-I9</f>
        <v>44.379999999888241</v>
      </c>
      <c r="K9" s="91">
        <v>4514100</v>
      </c>
      <c r="L9" s="92">
        <v>4514055.62</v>
      </c>
      <c r="M9" s="93">
        <f>K9-L9</f>
        <v>44.379999999888241</v>
      </c>
      <c r="N9" s="91">
        <v>0</v>
      </c>
      <c r="O9" s="92">
        <v>0</v>
      </c>
      <c r="P9" s="93">
        <f>N9-O9</f>
        <v>0</v>
      </c>
      <c r="Q9" s="91">
        <v>0</v>
      </c>
      <c r="R9" s="92">
        <v>0</v>
      </c>
      <c r="S9" s="93">
        <f>Q9-R9</f>
        <v>0</v>
      </c>
      <c r="T9" s="91">
        <v>28500</v>
      </c>
      <c r="U9" s="92">
        <v>28169.200000000001</v>
      </c>
      <c r="V9" s="93">
        <f>T9-U9</f>
        <v>330.79999999999927</v>
      </c>
      <c r="W9" s="91">
        <v>0</v>
      </c>
      <c r="X9" s="92">
        <v>0</v>
      </c>
      <c r="Y9" s="93">
        <f>W9-X9</f>
        <v>0</v>
      </c>
      <c r="Z9" s="91">
        <v>0</v>
      </c>
      <c r="AA9" s="92">
        <v>0</v>
      </c>
      <c r="AB9" s="93">
        <f t="shared" ref="AB9:AB27" si="0">Z9-AA9</f>
        <v>0</v>
      </c>
      <c r="AC9" s="91">
        <v>0</v>
      </c>
      <c r="AD9" s="92">
        <v>0</v>
      </c>
      <c r="AE9" s="93">
        <f>AC9-AD9</f>
        <v>0</v>
      </c>
      <c r="AF9" s="91">
        <v>0</v>
      </c>
      <c r="AG9" s="92">
        <v>0</v>
      </c>
      <c r="AH9" s="93">
        <f>AF9-AG9</f>
        <v>0</v>
      </c>
      <c r="AI9" s="94"/>
      <c r="AJ9" s="94"/>
      <c r="AK9" s="94"/>
    </row>
    <row r="10" spans="1:38" ht="18.75" customHeight="1" x14ac:dyDescent="0.2">
      <c r="A10" s="87"/>
      <c r="B10" s="95">
        <v>2120</v>
      </c>
      <c r="C10" s="103" t="s">
        <v>73</v>
      </c>
      <c r="D10" s="104"/>
      <c r="E10" s="96">
        <f t="shared" ref="E10:F27" si="1">H10+T10+W10+Z10+AC10++AF10</f>
        <v>980297.24</v>
      </c>
      <c r="F10" s="97">
        <f t="shared" si="1"/>
        <v>980287.63</v>
      </c>
      <c r="G10" s="115">
        <f>E10-F10</f>
        <v>9.6099999999860302</v>
      </c>
      <c r="H10" s="96">
        <f>K10+N10+Q10</f>
        <v>974100</v>
      </c>
      <c r="I10" s="97">
        <f>L10+O10+R10</f>
        <v>974090.39</v>
      </c>
      <c r="J10" s="99">
        <f>H10-I10</f>
        <v>9.6099999999860302</v>
      </c>
      <c r="K10" s="100">
        <v>974100</v>
      </c>
      <c r="L10" s="101">
        <v>974090.39</v>
      </c>
      <c r="M10" s="102">
        <f>K10-L10</f>
        <v>9.6099999999860302</v>
      </c>
      <c r="N10" s="100">
        <v>0</v>
      </c>
      <c r="O10" s="101">
        <v>0</v>
      </c>
      <c r="P10" s="102">
        <f>N10-O10</f>
        <v>0</v>
      </c>
      <c r="Q10" s="100">
        <v>0</v>
      </c>
      <c r="R10" s="101">
        <v>0</v>
      </c>
      <c r="S10" s="102">
        <f>Q10-R10</f>
        <v>0</v>
      </c>
      <c r="T10" s="100">
        <v>6197.24</v>
      </c>
      <c r="U10" s="101">
        <v>6197.24</v>
      </c>
      <c r="V10" s="102">
        <f>T10-U10</f>
        <v>0</v>
      </c>
      <c r="W10" s="100">
        <v>0</v>
      </c>
      <c r="X10" s="101">
        <v>0</v>
      </c>
      <c r="Y10" s="102">
        <f>W10-X10</f>
        <v>0</v>
      </c>
      <c r="Z10" s="100">
        <v>0</v>
      </c>
      <c r="AA10" s="101">
        <v>0</v>
      </c>
      <c r="AB10" s="102">
        <f t="shared" si="0"/>
        <v>0</v>
      </c>
      <c r="AC10" s="100">
        <v>0</v>
      </c>
      <c r="AD10" s="101">
        <v>0</v>
      </c>
      <c r="AE10" s="102">
        <f>AC10-AD10</f>
        <v>0</v>
      </c>
      <c r="AF10" s="100">
        <v>0</v>
      </c>
      <c r="AG10" s="101">
        <v>0</v>
      </c>
      <c r="AH10" s="102">
        <f>AF10-AG10</f>
        <v>0</v>
      </c>
      <c r="AI10" s="94"/>
      <c r="AJ10" s="94"/>
      <c r="AK10" s="94"/>
    </row>
    <row r="11" spans="1:38" ht="18.75" customHeight="1" x14ac:dyDescent="0.2">
      <c r="A11" s="87"/>
      <c r="B11" s="95">
        <v>2210</v>
      </c>
      <c r="C11" s="103" t="s">
        <v>2</v>
      </c>
      <c r="D11" s="104"/>
      <c r="E11" s="96">
        <f t="shared" si="1"/>
        <v>85893.88</v>
      </c>
      <c r="F11" s="97">
        <f t="shared" si="1"/>
        <v>80193.31</v>
      </c>
      <c r="G11" s="115">
        <f t="shared" ref="G11:G26" si="2">E11-F11</f>
        <v>5700.570000000007</v>
      </c>
      <c r="H11" s="96">
        <f t="shared" ref="H11:I27" si="3">K11+N11+Q11</f>
        <v>70850.600000000006</v>
      </c>
      <c r="I11" s="97">
        <f t="shared" si="3"/>
        <v>70850.53</v>
      </c>
      <c r="J11" s="99">
        <f t="shared" ref="J11:J26" si="4">H11-I11</f>
        <v>7.0000000006984919E-2</v>
      </c>
      <c r="K11" s="100">
        <v>70850.600000000006</v>
      </c>
      <c r="L11" s="101">
        <v>70850.53</v>
      </c>
      <c r="M11" s="102">
        <f t="shared" ref="M11:M26" si="5">K11-L11</f>
        <v>7.0000000006984919E-2</v>
      </c>
      <c r="N11" s="100">
        <v>0</v>
      </c>
      <c r="O11" s="101">
        <v>0</v>
      </c>
      <c r="P11" s="102">
        <f t="shared" ref="P11:P26" si="6">N11-O11</f>
        <v>0</v>
      </c>
      <c r="Q11" s="100">
        <v>0</v>
      </c>
      <c r="R11" s="101">
        <v>0</v>
      </c>
      <c r="S11" s="102">
        <f t="shared" ref="S11:S26" si="7">Q11-R11</f>
        <v>0</v>
      </c>
      <c r="T11" s="100">
        <v>7767</v>
      </c>
      <c r="U11" s="101">
        <v>2066.5</v>
      </c>
      <c r="V11" s="102">
        <f t="shared" ref="V11:V26" si="8">T11-U11</f>
        <v>5700.5</v>
      </c>
      <c r="W11" s="100">
        <v>7276.28</v>
      </c>
      <c r="X11" s="101">
        <v>7276.28</v>
      </c>
      <c r="Y11" s="102">
        <f t="shared" ref="Y11:Y26" si="9"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 t="shared" ref="AE11:AE26" si="10">AC11-AD11</f>
        <v>0</v>
      </c>
      <c r="AF11" s="100">
        <v>0</v>
      </c>
      <c r="AG11" s="101">
        <v>0</v>
      </c>
      <c r="AH11" s="102">
        <f t="shared" ref="AH11:AH26" si="11">AF11-AG11</f>
        <v>0</v>
      </c>
      <c r="AI11" s="94"/>
      <c r="AJ11" s="94"/>
      <c r="AK11" s="94"/>
    </row>
    <row r="12" spans="1:38" ht="18.75" customHeight="1" x14ac:dyDescent="0.2">
      <c r="A12" s="87"/>
      <c r="B12" s="95">
        <v>2220</v>
      </c>
      <c r="C12" s="103" t="s">
        <v>74</v>
      </c>
      <c r="D12" s="104"/>
      <c r="E12" s="96">
        <f t="shared" si="1"/>
        <v>0</v>
      </c>
      <c r="F12" s="97">
        <f t="shared" si="1"/>
        <v>0</v>
      </c>
      <c r="G12" s="98">
        <f t="shared" si="2"/>
        <v>0</v>
      </c>
      <c r="H12" s="96">
        <f>K12+N12+Q12</f>
        <v>0</v>
      </c>
      <c r="I12" s="97">
        <f t="shared" si="3"/>
        <v>0</v>
      </c>
      <c r="J12" s="99">
        <f t="shared" si="4"/>
        <v>0</v>
      </c>
      <c r="K12" s="100">
        <v>0</v>
      </c>
      <c r="L12" s="101">
        <v>0</v>
      </c>
      <c r="M12" s="102">
        <f t="shared" si="5"/>
        <v>0</v>
      </c>
      <c r="N12" s="100">
        <v>0</v>
      </c>
      <c r="O12" s="101">
        <v>0</v>
      </c>
      <c r="P12" s="102">
        <f t="shared" si="6"/>
        <v>0</v>
      </c>
      <c r="Q12" s="100">
        <v>0</v>
      </c>
      <c r="R12" s="101">
        <v>0</v>
      </c>
      <c r="S12" s="102">
        <f t="shared" si="7"/>
        <v>0</v>
      </c>
      <c r="T12" s="100">
        <v>0</v>
      </c>
      <c r="U12" s="101">
        <v>0</v>
      </c>
      <c r="V12" s="102">
        <f t="shared" si="8"/>
        <v>0</v>
      </c>
      <c r="W12" s="100">
        <v>0</v>
      </c>
      <c r="X12" s="101">
        <v>0</v>
      </c>
      <c r="Y12" s="102">
        <f t="shared" si="9"/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si="10"/>
        <v>0</v>
      </c>
      <c r="AF12" s="100">
        <v>0</v>
      </c>
      <c r="AG12" s="101">
        <v>0</v>
      </c>
      <c r="AH12" s="102">
        <f t="shared" si="11"/>
        <v>0</v>
      </c>
      <c r="AI12" s="94"/>
      <c r="AJ12" s="94"/>
      <c r="AK12" s="94"/>
    </row>
    <row r="13" spans="1:38" ht="18.75" customHeight="1" x14ac:dyDescent="0.2">
      <c r="A13" s="87"/>
      <c r="B13" s="95">
        <v>2230</v>
      </c>
      <c r="C13" s="103" t="s">
        <v>75</v>
      </c>
      <c r="D13" s="104"/>
      <c r="E13" s="96">
        <f t="shared" si="1"/>
        <v>1109000</v>
      </c>
      <c r="F13" s="97">
        <f t="shared" si="1"/>
        <v>1107015.1499999999</v>
      </c>
      <c r="G13" s="115">
        <f t="shared" si="2"/>
        <v>1984.8500000000931</v>
      </c>
      <c r="H13" s="96">
        <f t="shared" si="3"/>
        <v>664000</v>
      </c>
      <c r="I13" s="97">
        <f t="shared" si="3"/>
        <v>662576.92000000004</v>
      </c>
      <c r="J13" s="99">
        <f t="shared" si="4"/>
        <v>1423.0799999999581</v>
      </c>
      <c r="K13" s="100">
        <v>664000</v>
      </c>
      <c r="L13" s="101">
        <v>662576.92000000004</v>
      </c>
      <c r="M13" s="102">
        <f t="shared" si="5"/>
        <v>1423.0799999999581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445000</v>
      </c>
      <c r="U13" s="101">
        <v>444438.23</v>
      </c>
      <c r="V13" s="102">
        <f t="shared" si="8"/>
        <v>561.77000000001863</v>
      </c>
      <c r="W13" s="100">
        <v>0</v>
      </c>
      <c r="X13" s="101">
        <v>0</v>
      </c>
      <c r="Y13" s="102">
        <f t="shared" si="9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10"/>
        <v>0</v>
      </c>
      <c r="AF13" s="100">
        <v>0</v>
      </c>
      <c r="AG13" s="101">
        <v>0</v>
      </c>
      <c r="AH13" s="102">
        <f t="shared" si="11"/>
        <v>0</v>
      </c>
      <c r="AI13" s="94"/>
      <c r="AJ13" s="94"/>
      <c r="AK13" s="94"/>
    </row>
    <row r="14" spans="1:38" ht="18.75" customHeight="1" x14ac:dyDescent="0.2">
      <c r="A14" s="87"/>
      <c r="B14" s="95">
        <v>2240</v>
      </c>
      <c r="C14" s="103" t="s">
        <v>25</v>
      </c>
      <c r="D14" s="104"/>
      <c r="E14" s="96">
        <f t="shared" si="1"/>
        <v>204000</v>
      </c>
      <c r="F14" s="97">
        <f t="shared" si="1"/>
        <v>203639.74</v>
      </c>
      <c r="G14" s="115">
        <f t="shared" si="2"/>
        <v>360.26000000000931</v>
      </c>
      <c r="H14" s="96">
        <f t="shared" si="3"/>
        <v>204000</v>
      </c>
      <c r="I14" s="97">
        <f t="shared" si="3"/>
        <v>203639.74</v>
      </c>
      <c r="J14" s="99">
        <f t="shared" si="4"/>
        <v>360.26000000000931</v>
      </c>
      <c r="K14" s="100">
        <v>204000</v>
      </c>
      <c r="L14" s="101">
        <v>203639.74</v>
      </c>
      <c r="M14" s="102">
        <f t="shared" si="5"/>
        <v>360.26000000000931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0</v>
      </c>
      <c r="U14" s="101">
        <v>0</v>
      </c>
      <c r="V14" s="102">
        <f t="shared" si="8"/>
        <v>0</v>
      </c>
      <c r="W14" s="100">
        <v>0</v>
      </c>
      <c r="X14" s="101">
        <v>0</v>
      </c>
      <c r="Y14" s="102">
        <f t="shared" si="9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10"/>
        <v>0</v>
      </c>
      <c r="AF14" s="100">
        <v>0</v>
      </c>
      <c r="AG14" s="101">
        <v>0</v>
      </c>
      <c r="AH14" s="102">
        <f t="shared" si="11"/>
        <v>0</v>
      </c>
      <c r="AI14" s="94"/>
      <c r="AJ14" s="94"/>
      <c r="AK14" s="94"/>
    </row>
    <row r="15" spans="1:38" ht="18.75" customHeight="1" x14ac:dyDescent="0.2">
      <c r="A15" s="87"/>
      <c r="B15" s="95">
        <v>2250</v>
      </c>
      <c r="C15" s="103" t="s">
        <v>76</v>
      </c>
      <c r="D15" s="104"/>
      <c r="E15" s="96">
        <f t="shared" si="1"/>
        <v>6600</v>
      </c>
      <c r="F15" s="97">
        <f t="shared" si="1"/>
        <v>6533.5</v>
      </c>
      <c r="G15" s="115">
        <f t="shared" si="2"/>
        <v>66.5</v>
      </c>
      <c r="H15" s="96">
        <f t="shared" si="3"/>
        <v>6600</v>
      </c>
      <c r="I15" s="97">
        <f t="shared" si="3"/>
        <v>6533.5</v>
      </c>
      <c r="J15" s="99">
        <f t="shared" si="4"/>
        <v>66.5</v>
      </c>
      <c r="K15" s="100">
        <v>6600</v>
      </c>
      <c r="L15" s="101">
        <v>6533.5</v>
      </c>
      <c r="M15" s="102">
        <f t="shared" si="5"/>
        <v>66.5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0</v>
      </c>
      <c r="U15" s="101">
        <v>0</v>
      </c>
      <c r="V15" s="102">
        <f t="shared" si="8"/>
        <v>0</v>
      </c>
      <c r="W15" s="100">
        <v>0</v>
      </c>
      <c r="X15" s="101">
        <v>0</v>
      </c>
      <c r="Y15" s="102">
        <f t="shared" si="9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10"/>
        <v>0</v>
      </c>
      <c r="AF15" s="100">
        <v>0</v>
      </c>
      <c r="AG15" s="101">
        <v>0</v>
      </c>
      <c r="AH15" s="102">
        <f t="shared" si="11"/>
        <v>0</v>
      </c>
      <c r="AI15" s="94"/>
      <c r="AJ15" s="94"/>
      <c r="AK15" s="94"/>
    </row>
    <row r="16" spans="1:38" ht="18.75" customHeight="1" x14ac:dyDescent="0.2">
      <c r="A16" s="87"/>
      <c r="B16" s="95">
        <v>2271</v>
      </c>
      <c r="C16" s="103" t="s">
        <v>77</v>
      </c>
      <c r="D16" s="104"/>
      <c r="E16" s="96">
        <f t="shared" si="1"/>
        <v>570000</v>
      </c>
      <c r="F16" s="97">
        <f t="shared" si="1"/>
        <v>565232.61</v>
      </c>
      <c r="G16" s="115">
        <f t="shared" si="2"/>
        <v>4767.390000000014</v>
      </c>
      <c r="H16" s="96">
        <f t="shared" si="3"/>
        <v>570000</v>
      </c>
      <c r="I16" s="97">
        <f t="shared" si="3"/>
        <v>565232.61</v>
      </c>
      <c r="J16" s="99">
        <f t="shared" si="4"/>
        <v>4767.390000000014</v>
      </c>
      <c r="K16" s="100">
        <v>570000</v>
      </c>
      <c r="L16" s="101">
        <v>565232.61</v>
      </c>
      <c r="M16" s="102">
        <f t="shared" si="5"/>
        <v>4767.390000000014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8"/>
        <v>0</v>
      </c>
      <c r="W16" s="100">
        <v>0</v>
      </c>
      <c r="X16" s="101">
        <v>0</v>
      </c>
      <c r="Y16" s="102">
        <f t="shared" si="9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10"/>
        <v>0</v>
      </c>
      <c r="AF16" s="100">
        <v>0</v>
      </c>
      <c r="AG16" s="101">
        <v>0</v>
      </c>
      <c r="AH16" s="102">
        <f t="shared" si="11"/>
        <v>0</v>
      </c>
      <c r="AI16" s="94"/>
      <c r="AJ16" s="94"/>
      <c r="AK16" s="94"/>
    </row>
    <row r="17" spans="1:46" ht="18.75" customHeight="1" x14ac:dyDescent="0.2">
      <c r="A17" s="87"/>
      <c r="B17" s="95">
        <v>2272</v>
      </c>
      <c r="C17" s="103" t="s">
        <v>78</v>
      </c>
      <c r="D17" s="104"/>
      <c r="E17" s="96">
        <f t="shared" si="1"/>
        <v>48350</v>
      </c>
      <c r="F17" s="97">
        <f t="shared" si="1"/>
        <v>38620.04</v>
      </c>
      <c r="G17" s="115">
        <f t="shared" si="2"/>
        <v>9729.9599999999991</v>
      </c>
      <c r="H17" s="96">
        <f t="shared" si="3"/>
        <v>48350</v>
      </c>
      <c r="I17" s="97">
        <f t="shared" si="3"/>
        <v>38620.04</v>
      </c>
      <c r="J17" s="99">
        <f t="shared" si="4"/>
        <v>9729.9599999999991</v>
      </c>
      <c r="K17" s="100">
        <v>48350</v>
      </c>
      <c r="L17" s="101">
        <v>38620.04</v>
      </c>
      <c r="M17" s="102">
        <f t="shared" si="5"/>
        <v>9729.9599999999991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8"/>
        <v>0</v>
      </c>
      <c r="W17" s="100">
        <v>0</v>
      </c>
      <c r="X17" s="101">
        <v>0</v>
      </c>
      <c r="Y17" s="102">
        <f t="shared" si="9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10"/>
        <v>0</v>
      </c>
      <c r="AF17" s="100">
        <v>0</v>
      </c>
      <c r="AG17" s="101">
        <v>0</v>
      </c>
      <c r="AH17" s="102">
        <f t="shared" si="11"/>
        <v>0</v>
      </c>
      <c r="AI17" s="94"/>
      <c r="AJ17" s="94"/>
      <c r="AK17" s="94"/>
    </row>
    <row r="18" spans="1:46" ht="18.75" customHeight="1" x14ac:dyDescent="0.2">
      <c r="A18" s="87"/>
      <c r="B18" s="95">
        <v>2273</v>
      </c>
      <c r="C18" s="103" t="s">
        <v>79</v>
      </c>
      <c r="D18" s="104"/>
      <c r="E18" s="96">
        <f t="shared" si="1"/>
        <v>325350</v>
      </c>
      <c r="F18" s="97">
        <f t="shared" si="1"/>
        <v>325306.08</v>
      </c>
      <c r="G18" s="115">
        <f t="shared" si="2"/>
        <v>43.919999999983702</v>
      </c>
      <c r="H18" s="96">
        <f t="shared" si="3"/>
        <v>325350</v>
      </c>
      <c r="I18" s="97">
        <f t="shared" si="3"/>
        <v>325306.08</v>
      </c>
      <c r="J18" s="99">
        <f t="shared" si="4"/>
        <v>43.919999999983702</v>
      </c>
      <c r="K18" s="100">
        <v>325350</v>
      </c>
      <c r="L18" s="101">
        <v>325306.08</v>
      </c>
      <c r="M18" s="102">
        <f t="shared" si="5"/>
        <v>43.919999999983702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8"/>
        <v>0</v>
      </c>
      <c r="W18" s="100">
        <v>0</v>
      </c>
      <c r="X18" s="101">
        <v>0</v>
      </c>
      <c r="Y18" s="102">
        <f t="shared" si="9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10"/>
        <v>0</v>
      </c>
      <c r="AF18" s="100">
        <v>0</v>
      </c>
      <c r="AG18" s="101">
        <v>0</v>
      </c>
      <c r="AH18" s="102">
        <f t="shared" si="11"/>
        <v>0</v>
      </c>
      <c r="AI18" s="94"/>
      <c r="AJ18" s="94"/>
      <c r="AK18" s="94"/>
    </row>
    <row r="19" spans="1:46" ht="18.75" customHeight="1" x14ac:dyDescent="0.2">
      <c r="A19" s="87"/>
      <c r="B19" s="95">
        <v>2274</v>
      </c>
      <c r="C19" s="103" t="s">
        <v>80</v>
      </c>
      <c r="D19" s="104"/>
      <c r="E19" s="96">
        <f t="shared" si="1"/>
        <v>0</v>
      </c>
      <c r="F19" s="97">
        <f t="shared" si="1"/>
        <v>0</v>
      </c>
      <c r="G19" s="115">
        <f t="shared" si="2"/>
        <v>0</v>
      </c>
      <c r="H19" s="96">
        <f t="shared" si="3"/>
        <v>0</v>
      </c>
      <c r="I19" s="97">
        <f t="shared" si="3"/>
        <v>0</v>
      </c>
      <c r="J19" s="99">
        <f t="shared" si="4"/>
        <v>0</v>
      </c>
      <c r="K19" s="100">
        <v>0</v>
      </c>
      <c r="L19" s="101">
        <v>0</v>
      </c>
      <c r="M19" s="102">
        <f t="shared" si="5"/>
        <v>0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8"/>
        <v>0</v>
      </c>
      <c r="W19" s="100">
        <v>0</v>
      </c>
      <c r="X19" s="101">
        <v>0</v>
      </c>
      <c r="Y19" s="102">
        <f t="shared" si="9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10"/>
        <v>0</v>
      </c>
      <c r="AF19" s="100">
        <v>0</v>
      </c>
      <c r="AG19" s="101">
        <v>0</v>
      </c>
      <c r="AH19" s="102">
        <f t="shared" si="11"/>
        <v>0</v>
      </c>
      <c r="AI19" s="94"/>
      <c r="AJ19" s="94"/>
      <c r="AK19" s="94"/>
    </row>
    <row r="20" spans="1:46" ht="18.75" customHeight="1" x14ac:dyDescent="0.2">
      <c r="A20" s="87"/>
      <c r="B20" s="95">
        <v>2275</v>
      </c>
      <c r="C20" s="103" t="s">
        <v>81</v>
      </c>
      <c r="D20" s="104"/>
      <c r="E20" s="96">
        <f t="shared" si="1"/>
        <v>4600</v>
      </c>
      <c r="F20" s="97">
        <f t="shared" si="1"/>
        <v>4507.8</v>
      </c>
      <c r="G20" s="115">
        <f t="shared" si="2"/>
        <v>92.199999999999818</v>
      </c>
      <c r="H20" s="96">
        <f t="shared" si="3"/>
        <v>4600</v>
      </c>
      <c r="I20" s="97">
        <f t="shared" si="3"/>
        <v>4507.8</v>
      </c>
      <c r="J20" s="99">
        <f t="shared" si="4"/>
        <v>92.199999999999818</v>
      </c>
      <c r="K20" s="100">
        <v>4600</v>
      </c>
      <c r="L20" s="101">
        <v>4507.8</v>
      </c>
      <c r="M20" s="102">
        <f>K20-L20</f>
        <v>92.199999999999818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8"/>
        <v>0</v>
      </c>
      <c r="W20" s="100">
        <v>0</v>
      </c>
      <c r="X20" s="101">
        <v>0</v>
      </c>
      <c r="Y20" s="102">
        <f t="shared" si="9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10"/>
        <v>0</v>
      </c>
      <c r="AF20" s="100">
        <v>0</v>
      </c>
      <c r="AG20" s="101">
        <v>0</v>
      </c>
      <c r="AH20" s="102">
        <f t="shared" si="11"/>
        <v>0</v>
      </c>
      <c r="AI20" s="94"/>
      <c r="AJ20" s="94"/>
      <c r="AK20" s="94"/>
    </row>
    <row r="21" spans="1:46" ht="18.75" customHeight="1" x14ac:dyDescent="0.2">
      <c r="A21" s="87"/>
      <c r="B21" s="95">
        <v>2276</v>
      </c>
      <c r="C21" s="103" t="s">
        <v>89</v>
      </c>
      <c r="D21" s="104"/>
      <c r="E21" s="96">
        <f>H21+T21+W21+Z21+AC21++AF21</f>
        <v>215450</v>
      </c>
      <c r="F21" s="97">
        <v>0</v>
      </c>
      <c r="G21" s="115">
        <f t="shared" si="2"/>
        <v>215450</v>
      </c>
      <c r="H21" s="96">
        <f t="shared" si="3"/>
        <v>215450</v>
      </c>
      <c r="I21" s="97">
        <v>0</v>
      </c>
      <c r="J21" s="99">
        <f t="shared" si="4"/>
        <v>215450</v>
      </c>
      <c r="K21" s="100">
        <v>215450</v>
      </c>
      <c r="L21" s="101"/>
      <c r="M21" s="102">
        <f t="shared" si="5"/>
        <v>215450</v>
      </c>
      <c r="N21" s="100">
        <v>0</v>
      </c>
      <c r="O21" s="101" t="s">
        <v>24</v>
      </c>
      <c r="P21" s="102">
        <v>0</v>
      </c>
      <c r="Q21" s="121">
        <f t="shared" ref="Q21:R21" si="12">T21+AF21+AI21+AL21+AO21++AR21</f>
        <v>0</v>
      </c>
      <c r="R21" s="122">
        <f t="shared" si="12"/>
        <v>0</v>
      </c>
      <c r="S21" s="123">
        <f t="shared" si="7"/>
        <v>0</v>
      </c>
      <c r="T21" s="121">
        <f t="shared" ref="T21:U21" si="13">W21+Z21+AC21</f>
        <v>0</v>
      </c>
      <c r="U21" s="122">
        <f t="shared" si="13"/>
        <v>0</v>
      </c>
      <c r="V21" s="124">
        <f t="shared" si="8"/>
        <v>0</v>
      </c>
      <c r="W21" s="100">
        <v>0</v>
      </c>
      <c r="X21" s="101">
        <v>0</v>
      </c>
      <c r="Y21" s="102">
        <f t="shared" si="9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10"/>
        <v>0</v>
      </c>
      <c r="AF21" s="100">
        <v>0</v>
      </c>
      <c r="AG21" s="101">
        <v>0</v>
      </c>
      <c r="AH21" s="102">
        <f t="shared" si="11"/>
        <v>0</v>
      </c>
      <c r="AI21" s="100">
        <v>0</v>
      </c>
      <c r="AJ21" s="101">
        <v>0</v>
      </c>
      <c r="AK21" s="102">
        <f t="shared" ref="AK21" si="14">AI21-AJ21</f>
        <v>0</v>
      </c>
      <c r="AL21" s="100">
        <v>0</v>
      </c>
      <c r="AM21" s="101">
        <v>0</v>
      </c>
      <c r="AN21" s="102">
        <f t="shared" ref="AN21" si="15">AL21-AM21</f>
        <v>0</v>
      </c>
      <c r="AO21" s="100">
        <v>0</v>
      </c>
      <c r="AP21" s="101">
        <v>0</v>
      </c>
      <c r="AQ21" s="102">
        <f t="shared" ref="AQ21" si="16">AO21-AP21</f>
        <v>0</v>
      </c>
      <c r="AR21" s="100">
        <v>0</v>
      </c>
      <c r="AS21" s="101">
        <v>0</v>
      </c>
      <c r="AT21" s="102">
        <f t="shared" ref="AT21" si="17">AR21-AS21</f>
        <v>0</v>
      </c>
    </row>
    <row r="22" spans="1:46" ht="18.75" customHeight="1" x14ac:dyDescent="0.2">
      <c r="A22" s="87"/>
      <c r="B22" s="95">
        <v>2282</v>
      </c>
      <c r="C22" s="116" t="s">
        <v>82</v>
      </c>
      <c r="D22" s="116"/>
      <c r="E22" s="96">
        <f t="shared" si="1"/>
        <v>2600</v>
      </c>
      <c r="F22" s="97">
        <f t="shared" si="1"/>
        <v>2508.8000000000002</v>
      </c>
      <c r="G22" s="115">
        <f t="shared" si="2"/>
        <v>91.199999999999818</v>
      </c>
      <c r="H22" s="96">
        <f t="shared" si="3"/>
        <v>2600</v>
      </c>
      <c r="I22" s="97">
        <f t="shared" si="3"/>
        <v>2508.8000000000002</v>
      </c>
      <c r="J22" s="99">
        <f t="shared" si="4"/>
        <v>91.199999999999818</v>
      </c>
      <c r="K22" s="100">
        <v>2600</v>
      </c>
      <c r="L22" s="101">
        <v>2508.8000000000002</v>
      </c>
      <c r="M22" s="102">
        <f t="shared" si="5"/>
        <v>91.199999999999818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8"/>
        <v>0</v>
      </c>
      <c r="W22" s="100">
        <v>0</v>
      </c>
      <c r="X22" s="101">
        <v>0</v>
      </c>
      <c r="Y22" s="102">
        <f t="shared" si="9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10"/>
        <v>0</v>
      </c>
      <c r="AF22" s="100">
        <v>0</v>
      </c>
      <c r="AG22" s="101">
        <v>0</v>
      </c>
      <c r="AH22" s="102">
        <f t="shared" si="11"/>
        <v>0</v>
      </c>
      <c r="AI22" s="94"/>
      <c r="AJ22" s="94"/>
      <c r="AK22" s="94"/>
    </row>
    <row r="23" spans="1:46" ht="18.75" customHeight="1" x14ac:dyDescent="0.2">
      <c r="A23" s="87"/>
      <c r="B23" s="95">
        <v>2730</v>
      </c>
      <c r="C23" s="103" t="s">
        <v>83</v>
      </c>
      <c r="D23" s="104"/>
      <c r="E23" s="96">
        <f t="shared" si="1"/>
        <v>0</v>
      </c>
      <c r="F23" s="97">
        <f t="shared" si="1"/>
        <v>0</v>
      </c>
      <c r="G23" s="115">
        <f t="shared" si="2"/>
        <v>0</v>
      </c>
      <c r="H23" s="96">
        <f t="shared" si="3"/>
        <v>0</v>
      </c>
      <c r="I23" s="97">
        <f t="shared" si="3"/>
        <v>0</v>
      </c>
      <c r="J23" s="99">
        <f t="shared" si="4"/>
        <v>0</v>
      </c>
      <c r="K23" s="100">
        <v>0</v>
      </c>
      <c r="L23" s="101">
        <v>0</v>
      </c>
      <c r="M23" s="102">
        <f t="shared" si="5"/>
        <v>0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>
        <v>0</v>
      </c>
      <c r="U23" s="101">
        <v>0</v>
      </c>
      <c r="V23" s="102">
        <f t="shared" si="8"/>
        <v>0</v>
      </c>
      <c r="W23" s="100">
        <v>0</v>
      </c>
      <c r="X23" s="101">
        <v>0</v>
      </c>
      <c r="Y23" s="102">
        <f t="shared" si="9"/>
        <v>0</v>
      </c>
      <c r="Z23" s="100">
        <v>0</v>
      </c>
      <c r="AA23" s="101">
        <v>0</v>
      </c>
      <c r="AB23" s="102">
        <f t="shared" si="0"/>
        <v>0</v>
      </c>
      <c r="AC23" s="100">
        <v>0</v>
      </c>
      <c r="AD23" s="101">
        <v>0</v>
      </c>
      <c r="AE23" s="102">
        <f t="shared" si="10"/>
        <v>0</v>
      </c>
      <c r="AF23" s="100">
        <v>0</v>
      </c>
      <c r="AG23" s="101">
        <v>0</v>
      </c>
      <c r="AH23" s="102">
        <f t="shared" si="11"/>
        <v>0</v>
      </c>
      <c r="AI23" s="94"/>
      <c r="AJ23" s="94"/>
      <c r="AK23" s="94"/>
    </row>
    <row r="24" spans="1:46" ht="18.75" customHeight="1" x14ac:dyDescent="0.2">
      <c r="A24" s="87"/>
      <c r="B24" s="95">
        <v>2800</v>
      </c>
      <c r="C24" s="103" t="s">
        <v>84</v>
      </c>
      <c r="D24" s="104"/>
      <c r="E24" s="96">
        <f t="shared" si="1"/>
        <v>0</v>
      </c>
      <c r="F24" s="97">
        <f t="shared" si="1"/>
        <v>0</v>
      </c>
      <c r="G24" s="115">
        <f t="shared" si="2"/>
        <v>0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>
        <v>0</v>
      </c>
      <c r="U24" s="101">
        <v>0</v>
      </c>
      <c r="V24" s="102">
        <f t="shared" si="8"/>
        <v>0</v>
      </c>
      <c r="W24" s="100">
        <v>0</v>
      </c>
      <c r="X24" s="101">
        <v>0</v>
      </c>
      <c r="Y24" s="102">
        <f t="shared" si="9"/>
        <v>0</v>
      </c>
      <c r="Z24" s="100">
        <v>0</v>
      </c>
      <c r="AA24" s="101">
        <v>0</v>
      </c>
      <c r="AB24" s="102">
        <f t="shared" si="0"/>
        <v>0</v>
      </c>
      <c r="AC24" s="100">
        <v>0</v>
      </c>
      <c r="AD24" s="101">
        <v>0</v>
      </c>
      <c r="AE24" s="102">
        <f t="shared" si="10"/>
        <v>0</v>
      </c>
      <c r="AF24" s="100">
        <v>0</v>
      </c>
      <c r="AG24" s="101">
        <v>0</v>
      </c>
      <c r="AH24" s="102">
        <f t="shared" si="11"/>
        <v>0</v>
      </c>
      <c r="AI24" s="94"/>
      <c r="AJ24" s="94"/>
      <c r="AK24" s="94"/>
    </row>
    <row r="25" spans="1:46" ht="18.75" customHeight="1" x14ac:dyDescent="0.2">
      <c r="A25" s="87"/>
      <c r="B25" s="95">
        <v>3110</v>
      </c>
      <c r="C25" s="103" t="s">
        <v>85</v>
      </c>
      <c r="D25" s="104"/>
      <c r="E25" s="96">
        <f t="shared" si="1"/>
        <v>38000</v>
      </c>
      <c r="F25" s="97">
        <f t="shared" si="1"/>
        <v>37999</v>
      </c>
      <c r="G25" s="115">
        <f t="shared" si="2"/>
        <v>1</v>
      </c>
      <c r="H25" s="96">
        <f t="shared" si="3"/>
        <v>0</v>
      </c>
      <c r="I25" s="97">
        <f t="shared" si="3"/>
        <v>0</v>
      </c>
      <c r="J25" s="99">
        <f t="shared" si="4"/>
        <v>0</v>
      </c>
      <c r="K25" s="100">
        <v>0</v>
      </c>
      <c r="L25" s="101">
        <v>0</v>
      </c>
      <c r="M25" s="102">
        <f t="shared" si="5"/>
        <v>0</v>
      </c>
      <c r="N25" s="100">
        <v>0</v>
      </c>
      <c r="O25" s="101">
        <v>0</v>
      </c>
      <c r="P25" s="102">
        <f t="shared" si="6"/>
        <v>0</v>
      </c>
      <c r="Q25" s="100">
        <v>0</v>
      </c>
      <c r="R25" s="101">
        <v>0</v>
      </c>
      <c r="S25" s="102">
        <f t="shared" si="7"/>
        <v>0</v>
      </c>
      <c r="T25" s="100">
        <v>0</v>
      </c>
      <c r="U25" s="101">
        <v>0</v>
      </c>
      <c r="V25" s="102">
        <f t="shared" si="8"/>
        <v>0</v>
      </c>
      <c r="W25" s="100">
        <v>0</v>
      </c>
      <c r="X25" s="101">
        <v>0</v>
      </c>
      <c r="Y25" s="102">
        <f t="shared" si="9"/>
        <v>0</v>
      </c>
      <c r="Z25" s="100">
        <v>38000</v>
      </c>
      <c r="AA25" s="101">
        <v>37999</v>
      </c>
      <c r="AB25" s="102">
        <f t="shared" si="0"/>
        <v>1</v>
      </c>
      <c r="AC25" s="100">
        <v>0</v>
      </c>
      <c r="AD25" s="101">
        <v>0</v>
      </c>
      <c r="AE25" s="102">
        <f t="shared" si="10"/>
        <v>0</v>
      </c>
      <c r="AF25" s="100">
        <v>0</v>
      </c>
      <c r="AG25" s="101">
        <v>0</v>
      </c>
      <c r="AH25" s="102">
        <f t="shared" si="11"/>
        <v>0</v>
      </c>
      <c r="AI25" s="94"/>
      <c r="AJ25" s="94"/>
      <c r="AK25" s="94"/>
    </row>
    <row r="26" spans="1:46" ht="18.75" customHeight="1" x14ac:dyDescent="0.2">
      <c r="A26" s="87"/>
      <c r="B26" s="105">
        <v>3132</v>
      </c>
      <c r="C26" s="117" t="s">
        <v>86</v>
      </c>
      <c r="D26" s="118"/>
      <c r="E26" s="96">
        <f t="shared" si="1"/>
        <v>0</v>
      </c>
      <c r="F26" s="97">
        <f t="shared" si="1"/>
        <v>0</v>
      </c>
      <c r="G26" s="115">
        <f t="shared" si="2"/>
        <v>0</v>
      </c>
      <c r="H26" s="96">
        <f t="shared" si="3"/>
        <v>0</v>
      </c>
      <c r="I26" s="97">
        <f t="shared" si="3"/>
        <v>0</v>
      </c>
      <c r="J26" s="99">
        <f t="shared" si="4"/>
        <v>0</v>
      </c>
      <c r="K26" s="100">
        <v>0</v>
      </c>
      <c r="L26" s="101">
        <v>0</v>
      </c>
      <c r="M26" s="102">
        <f t="shared" si="5"/>
        <v>0</v>
      </c>
      <c r="N26" s="100">
        <v>0</v>
      </c>
      <c r="O26" s="101">
        <v>0</v>
      </c>
      <c r="P26" s="102">
        <f t="shared" si="6"/>
        <v>0</v>
      </c>
      <c r="Q26" s="100">
        <v>0</v>
      </c>
      <c r="R26" s="101">
        <v>0</v>
      </c>
      <c r="S26" s="102">
        <f t="shared" si="7"/>
        <v>0</v>
      </c>
      <c r="T26" s="100">
        <v>0</v>
      </c>
      <c r="U26" s="101">
        <v>0</v>
      </c>
      <c r="V26" s="102">
        <f t="shared" si="8"/>
        <v>0</v>
      </c>
      <c r="W26" s="100">
        <v>0</v>
      </c>
      <c r="X26" s="101">
        <v>0</v>
      </c>
      <c r="Y26" s="102">
        <f t="shared" si="9"/>
        <v>0</v>
      </c>
      <c r="Z26" s="100">
        <v>0</v>
      </c>
      <c r="AA26" s="101">
        <v>0</v>
      </c>
      <c r="AB26" s="102">
        <f t="shared" si="0"/>
        <v>0</v>
      </c>
      <c r="AC26" s="100">
        <v>0</v>
      </c>
      <c r="AD26" s="101">
        <v>0</v>
      </c>
      <c r="AE26" s="102">
        <f t="shared" si="10"/>
        <v>0</v>
      </c>
      <c r="AF26" s="100">
        <v>0</v>
      </c>
      <c r="AG26" s="101">
        <v>0</v>
      </c>
      <c r="AH26" s="102">
        <f t="shared" si="11"/>
        <v>0</v>
      </c>
      <c r="AI26" s="94"/>
      <c r="AJ26" s="94"/>
      <c r="AK26" s="94"/>
    </row>
    <row r="27" spans="1:46" ht="18.75" customHeight="1" thickBot="1" x14ac:dyDescent="0.25">
      <c r="A27" s="87"/>
      <c r="B27" s="105">
        <v>3142</v>
      </c>
      <c r="C27" s="119" t="s">
        <v>87</v>
      </c>
      <c r="D27" s="119"/>
      <c r="E27" s="106">
        <f t="shared" si="1"/>
        <v>0</v>
      </c>
      <c r="F27" s="107">
        <f t="shared" si="1"/>
        <v>0</v>
      </c>
      <c r="G27" s="120">
        <f>E27-F27</f>
        <v>0</v>
      </c>
      <c r="H27" s="106">
        <f t="shared" si="3"/>
        <v>0</v>
      </c>
      <c r="I27" s="107">
        <f t="shared" si="3"/>
        <v>0</v>
      </c>
      <c r="J27" s="108">
        <f>H27-I27</f>
        <v>0</v>
      </c>
      <c r="K27" s="109">
        <v>0</v>
      </c>
      <c r="L27" s="101">
        <v>0</v>
      </c>
      <c r="M27" s="110">
        <f>K27-L27</f>
        <v>0</v>
      </c>
      <c r="N27" s="109">
        <v>0</v>
      </c>
      <c r="O27" s="101">
        <v>0</v>
      </c>
      <c r="P27" s="110">
        <f>N27-O27</f>
        <v>0</v>
      </c>
      <c r="Q27" s="109">
        <v>0</v>
      </c>
      <c r="R27" s="101">
        <v>0</v>
      </c>
      <c r="S27" s="110">
        <f>Q27-R27</f>
        <v>0</v>
      </c>
      <c r="T27" s="109">
        <v>0</v>
      </c>
      <c r="U27" s="101">
        <v>0</v>
      </c>
      <c r="V27" s="110">
        <f>T27-U27</f>
        <v>0</v>
      </c>
      <c r="W27" s="109">
        <v>0</v>
      </c>
      <c r="X27" s="101">
        <v>0</v>
      </c>
      <c r="Y27" s="110">
        <f>W27-X27</f>
        <v>0</v>
      </c>
      <c r="Z27" s="109">
        <v>0</v>
      </c>
      <c r="AA27" s="101">
        <v>0</v>
      </c>
      <c r="AB27" s="110">
        <f t="shared" si="0"/>
        <v>0</v>
      </c>
      <c r="AC27" s="109">
        <v>0</v>
      </c>
      <c r="AD27" s="101">
        <v>0</v>
      </c>
      <c r="AE27" s="110">
        <f>AC27-AD27</f>
        <v>0</v>
      </c>
      <c r="AF27" s="109">
        <v>0</v>
      </c>
      <c r="AG27" s="101">
        <v>0</v>
      </c>
      <c r="AH27" s="110">
        <f>AF27-AG27</f>
        <v>0</v>
      </c>
      <c r="AI27" s="94"/>
      <c r="AJ27" s="94"/>
      <c r="AK27" s="94"/>
    </row>
  </sheetData>
  <sheetProtection sheet="1" objects="1" scenarios="1"/>
  <mergeCells count="36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9:A2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A143-C76E-49EE-959E-3CBE05E2C434}">
  <sheetPr codeName="Лист6"/>
  <dimension ref="A1:O121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5.85546875" style="2" hidden="1" customWidth="1" outlineLevel="1"/>
    <col min="6" max="6" width="9.140625" style="2" collapsed="1"/>
    <col min="7" max="7" width="10.42578125" style="2" bestFit="1" customWidth="1"/>
    <col min="8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SUM(D6:D51)</f>
        <v>70850.53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70850.53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2197.2800000000002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560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560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560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2210.3000000000002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18.75" hidden="1" customHeight="1" x14ac:dyDescent="0.3">
      <c r="A17" s="11">
        <v>2210.4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x14ac:dyDescent="0.3">
      <c r="A18" s="11">
        <v>2210.5</v>
      </c>
      <c r="B18" s="12" t="s">
        <v>8</v>
      </c>
      <c r="C18" s="12"/>
      <c r="D18" s="13">
        <f>C19</f>
        <v>55876.25</v>
      </c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SUM(C20:C36)</f>
        <v>55876.25</v>
      </c>
      <c r="D19" s="17"/>
      <c r="E19" s="18">
        <f>D18-C19</f>
        <v>0</v>
      </c>
    </row>
    <row r="20" spans="1:15" collapsed="1" x14ac:dyDescent="0.3">
      <c r="A20" s="11"/>
      <c r="B20" s="19" t="s">
        <v>9</v>
      </c>
      <c r="C20" s="17">
        <v>4100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10</v>
      </c>
      <c r="C21" s="17">
        <v>667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11</v>
      </c>
      <c r="C22" s="17">
        <f>8166+1170</f>
        <v>9336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12</v>
      </c>
      <c r="C23" s="17">
        <v>1100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13</v>
      </c>
      <c r="C24" s="17">
        <f>11320+3253.25</f>
        <v>14573.25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t="19.5" customHeight="1" x14ac:dyDescent="0.3">
      <c r="A25" s="11"/>
      <c r="B25" s="19" t="s">
        <v>14</v>
      </c>
      <c r="C25" s="17">
        <v>26100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1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>
        <v>2210.6</v>
      </c>
      <c r="B37" s="12" t="s">
        <v>15</v>
      </c>
      <c r="C37" s="12"/>
      <c r="D37" s="13">
        <v>3596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2210.6999999999998</v>
      </c>
      <c r="B38" s="12" t="s">
        <v>16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outlineLevel="1" x14ac:dyDescent="0.3">
      <c r="A39" s="14"/>
      <c r="B39" s="15"/>
      <c r="C39" s="16">
        <f>SUM(C40:C43)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2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2210.8000000000002</v>
      </c>
      <c r="B44" s="12" t="s">
        <v>17</v>
      </c>
      <c r="C44" s="12"/>
      <c r="D44" s="13">
        <v>2550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2210.9</v>
      </c>
      <c r="B45" s="12" t="s">
        <v>18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outlineLevel="1" x14ac:dyDescent="0.3">
      <c r="A46" s="14"/>
      <c r="B46" s="15"/>
      <c r="C46" s="16">
        <f>SUM(C47:C50)</f>
        <v>0</v>
      </c>
      <c r="D46" s="17"/>
      <c r="E46" s="18">
        <f>D45-C46</f>
        <v>0</v>
      </c>
    </row>
    <row r="47" spans="1:15" hidden="1" collapsed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1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>
        <v>2211.9</v>
      </c>
      <c r="B51" s="12" t="s">
        <v>19</v>
      </c>
      <c r="C51" s="12"/>
      <c r="D51" s="13">
        <f>C52</f>
        <v>6071</v>
      </c>
      <c r="E51" s="8"/>
      <c r="F51" s="8"/>
      <c r="G51" s="8"/>
      <c r="I51" s="8"/>
      <c r="J51" s="8"/>
      <c r="K51" s="8"/>
      <c r="M51" s="8"/>
      <c r="N51" s="8"/>
      <c r="O51" s="8"/>
    </row>
    <row r="52" spans="1:15" hidden="1" outlineLevel="1" x14ac:dyDescent="0.3">
      <c r="A52" s="14"/>
      <c r="B52" s="15"/>
      <c r="C52" s="16">
        <f>SUM(C53:C64)</f>
        <v>6071</v>
      </c>
      <c r="D52" s="17"/>
      <c r="E52" s="18">
        <f>D51-C52</f>
        <v>0</v>
      </c>
    </row>
    <row r="53" spans="1:15" collapsed="1" x14ac:dyDescent="0.3">
      <c r="A53" s="11"/>
      <c r="B53" s="20" t="s">
        <v>20</v>
      </c>
      <c r="C53" s="17">
        <v>1080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21</v>
      </c>
      <c r="C54" s="17">
        <v>3520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22</v>
      </c>
      <c r="C55" s="17">
        <v>1016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23</v>
      </c>
      <c r="C56" s="17">
        <v>455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24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24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6">
        <f>SUM(D70:D108)</f>
        <v>203639.74000000002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ЗДО3!I14</f>
        <v>203639.74</v>
      </c>
      <c r="E69" s="8" t="b">
        <f>D69=D68</f>
        <v>1</v>
      </c>
    </row>
    <row r="70" spans="1:15" collapsed="1" x14ac:dyDescent="0.3">
      <c r="A70" s="14">
        <v>2240.1</v>
      </c>
      <c r="B70" s="12" t="s">
        <v>26</v>
      </c>
      <c r="C70" s="12"/>
      <c r="D70" s="13">
        <f>1393+755+28011+1773+2670+2374+1335</f>
        <v>38311</v>
      </c>
    </row>
    <row r="71" spans="1:15" hidden="1" x14ac:dyDescent="0.3">
      <c r="A71" s="14">
        <v>2240.1999999999998</v>
      </c>
      <c r="B71" s="26" t="s">
        <v>27</v>
      </c>
      <c r="C71" s="27"/>
      <c r="D71" s="13"/>
    </row>
    <row r="72" spans="1:15" hidden="1" x14ac:dyDescent="0.3">
      <c r="A72" s="14">
        <v>2240.3000000000002</v>
      </c>
      <c r="B72" s="26" t="s">
        <v>28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29</v>
      </c>
      <c r="C79" s="27"/>
      <c r="D79" s="13"/>
    </row>
    <row r="80" spans="1:15" x14ac:dyDescent="0.3">
      <c r="A80" s="14">
        <v>2240.5</v>
      </c>
      <c r="B80" s="26" t="s">
        <v>30</v>
      </c>
      <c r="C80" s="27"/>
      <c r="D80" s="13">
        <f>C81</f>
        <v>111928.46</v>
      </c>
    </row>
    <row r="81" spans="1:15" hidden="1" outlineLevel="1" x14ac:dyDescent="0.3">
      <c r="A81" s="14"/>
      <c r="B81" s="15"/>
      <c r="C81" s="16">
        <f>SUM(C82:C90)</f>
        <v>111928.46</v>
      </c>
      <c r="D81" s="17"/>
      <c r="E81" s="18">
        <f>D80-C81</f>
        <v>0</v>
      </c>
    </row>
    <row r="82" spans="1:15" ht="24.75" hidden="1" customHeight="1" outlineLevel="1" x14ac:dyDescent="0.3">
      <c r="A82" s="14"/>
      <c r="B82" s="20" t="s">
        <v>31</v>
      </c>
      <c r="C82" s="17">
        <v>98678.46</v>
      </c>
      <c r="D82" s="17"/>
      <c r="E82" s="18"/>
    </row>
    <row r="83" spans="1:15" ht="19.5" customHeight="1" collapsed="1" x14ac:dyDescent="0.3">
      <c r="A83" s="14"/>
      <c r="B83" s="19" t="s">
        <v>32</v>
      </c>
      <c r="C83" s="17">
        <v>13250</v>
      </c>
      <c r="D83" s="17"/>
    </row>
    <row r="84" spans="1:15" ht="17.25" hidden="1" customHeight="1" x14ac:dyDescent="0.3">
      <c r="A84" s="14"/>
      <c r="B84" s="19"/>
      <c r="C84" s="17"/>
      <c r="D84" s="17"/>
    </row>
    <row r="85" spans="1:15" hidden="1" x14ac:dyDescent="0.3">
      <c r="A85" s="14"/>
      <c r="B85" s="20"/>
      <c r="C85" s="17"/>
      <c r="D85" s="17"/>
    </row>
    <row r="86" spans="1:15" hidden="1" x14ac:dyDescent="0.3">
      <c r="A86" s="14"/>
      <c r="B86" s="20"/>
      <c r="C86" s="17"/>
      <c r="D86" s="17"/>
    </row>
    <row r="87" spans="1:15" hidden="1" x14ac:dyDescent="0.3">
      <c r="A87" s="14"/>
      <c r="B87" s="19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/>
      <c r="B90" s="20"/>
      <c r="C90" s="17"/>
      <c r="D90" s="17"/>
    </row>
    <row r="91" spans="1:15" hidden="1" x14ac:dyDescent="0.3">
      <c r="A91" s="14">
        <v>2240.6</v>
      </c>
      <c r="B91" s="26" t="s">
        <v>33</v>
      </c>
      <c r="C91" s="27"/>
      <c r="D91" s="13"/>
    </row>
    <row r="92" spans="1:15" hidden="1" x14ac:dyDescent="0.3">
      <c r="A92" s="14">
        <v>2240.6999999999998</v>
      </c>
      <c r="B92" s="26" t="s">
        <v>34</v>
      </c>
      <c r="C92" s="27"/>
      <c r="D92" s="13"/>
    </row>
    <row r="93" spans="1:15" hidden="1" outlineLevel="1" x14ac:dyDescent="0.3">
      <c r="A93" s="14"/>
      <c r="B93" s="15"/>
      <c r="C93" s="16">
        <f>SUM(C94:C97)</f>
        <v>0</v>
      </c>
      <c r="D93" s="17"/>
      <c r="E93" s="18">
        <f>D92-C93</f>
        <v>0</v>
      </c>
    </row>
    <row r="94" spans="1:15" hidden="1" collapsed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0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15" hidden="1" x14ac:dyDescent="0.3">
      <c r="A97" s="11"/>
      <c r="B97" s="21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x14ac:dyDescent="0.3">
      <c r="A98" s="14">
        <v>2240.8000000000002</v>
      </c>
      <c r="B98" s="26" t="s">
        <v>35</v>
      </c>
      <c r="C98" s="27"/>
      <c r="D98" s="13">
        <f>257.2+1870.1</f>
        <v>2127.2999999999997</v>
      </c>
    </row>
    <row r="99" spans="1:15" x14ac:dyDescent="0.3">
      <c r="A99" s="14">
        <v>2240.9</v>
      </c>
      <c r="B99" s="26" t="s">
        <v>36</v>
      </c>
      <c r="C99" s="27"/>
      <c r="D99" s="13">
        <v>2762.48</v>
      </c>
    </row>
    <row r="100" spans="1:15" ht="16.5" hidden="1" customHeight="1" x14ac:dyDescent="0.3">
      <c r="A100" s="14">
        <v>2241.1</v>
      </c>
      <c r="B100" s="26" t="s">
        <v>37</v>
      </c>
      <c r="C100" s="27"/>
      <c r="D100" s="13"/>
    </row>
    <row r="101" spans="1:15" ht="16.5" customHeight="1" x14ac:dyDescent="0.3">
      <c r="A101" s="14">
        <v>2241.1999999999998</v>
      </c>
      <c r="B101" s="26" t="s">
        <v>38</v>
      </c>
      <c r="C101" s="27"/>
      <c r="D101" s="13">
        <f>252+618.55</f>
        <v>870.55</v>
      </c>
    </row>
    <row r="102" spans="1:15" x14ac:dyDescent="0.3">
      <c r="A102" s="14">
        <v>2241.3000000000002</v>
      </c>
      <c r="B102" s="26" t="s">
        <v>39</v>
      </c>
      <c r="C102" s="27"/>
      <c r="D102" s="13">
        <f>819+478+762+483+204+2395+961+775+682+682+682+682+1364</f>
        <v>10969</v>
      </c>
    </row>
    <row r="103" spans="1:15" ht="18.75" customHeight="1" x14ac:dyDescent="0.3">
      <c r="A103" s="14">
        <v>2241.4</v>
      </c>
      <c r="B103" s="26" t="s">
        <v>40</v>
      </c>
      <c r="C103" s="27"/>
      <c r="D103" s="13">
        <v>2385.8000000000002</v>
      </c>
    </row>
    <row r="104" spans="1:15" hidden="1" x14ac:dyDescent="0.3">
      <c r="A104" s="14">
        <v>2241.5</v>
      </c>
      <c r="B104" s="26" t="s">
        <v>41</v>
      </c>
      <c r="C104" s="27"/>
      <c r="D104" s="13"/>
    </row>
    <row r="105" spans="1:15" ht="38.25" customHeight="1" x14ac:dyDescent="0.3">
      <c r="A105" s="14">
        <v>2241.6</v>
      </c>
      <c r="B105" s="28" t="s">
        <v>42</v>
      </c>
      <c r="C105" s="27"/>
      <c r="D105" s="13">
        <v>3344.79</v>
      </c>
    </row>
    <row r="106" spans="1:15" x14ac:dyDescent="0.3">
      <c r="A106" s="14">
        <v>2241.6999999999998</v>
      </c>
      <c r="B106" s="26" t="s">
        <v>43</v>
      </c>
      <c r="C106" s="27"/>
      <c r="D106" s="13">
        <v>411.16</v>
      </c>
    </row>
    <row r="107" spans="1:15" hidden="1" x14ac:dyDescent="0.3">
      <c r="A107" s="14"/>
      <c r="B107" s="29"/>
      <c r="C107" s="30"/>
      <c r="D107" s="13"/>
    </row>
    <row r="108" spans="1:15" x14ac:dyDescent="0.3">
      <c r="A108" s="14">
        <v>2241.9</v>
      </c>
      <c r="B108" s="26" t="s">
        <v>44</v>
      </c>
      <c r="C108" s="27"/>
      <c r="D108" s="13">
        <f>C109</f>
        <v>30529.200000000001</v>
      </c>
    </row>
    <row r="109" spans="1:15" hidden="1" outlineLevel="1" x14ac:dyDescent="0.3">
      <c r="A109" s="14"/>
      <c r="B109" s="15"/>
      <c r="C109" s="16">
        <f>SUM(C110:C121)</f>
        <v>30529.200000000001</v>
      </c>
      <c r="D109" s="31"/>
      <c r="E109" s="18">
        <f>D108-C109</f>
        <v>0</v>
      </c>
    </row>
    <row r="110" spans="1:15" collapsed="1" x14ac:dyDescent="0.3">
      <c r="A110" s="14"/>
      <c r="B110" s="32" t="s">
        <v>45</v>
      </c>
      <c r="C110" s="33">
        <f>1255.69+498.72+1315.92+1307.27</f>
        <v>4377.6000000000004</v>
      </c>
      <c r="D110" s="17"/>
    </row>
    <row r="111" spans="1:15" x14ac:dyDescent="0.3">
      <c r="A111" s="14"/>
      <c r="B111" s="22" t="s">
        <v>46</v>
      </c>
      <c r="C111" s="33">
        <f>200+300+100+100+100+100+100+100+100</f>
        <v>1200</v>
      </c>
      <c r="D111" s="17"/>
      <c r="G111" s="34"/>
    </row>
    <row r="112" spans="1:15" x14ac:dyDescent="0.3">
      <c r="A112" s="14"/>
      <c r="B112" s="32" t="s">
        <v>47</v>
      </c>
      <c r="C112" s="33">
        <v>3492</v>
      </c>
      <c r="D112" s="17"/>
    </row>
    <row r="113" spans="1:4" x14ac:dyDescent="0.3">
      <c r="A113" s="14"/>
      <c r="B113" s="32" t="s">
        <v>48</v>
      </c>
      <c r="C113" s="33">
        <f>7470+664.6</f>
        <v>8134.6</v>
      </c>
      <c r="D113" s="17"/>
    </row>
    <row r="114" spans="1:4" x14ac:dyDescent="0.3">
      <c r="A114" s="14"/>
      <c r="B114" s="32" t="s">
        <v>49</v>
      </c>
      <c r="C114" s="17">
        <v>4500</v>
      </c>
      <c r="D114" s="17"/>
    </row>
    <row r="115" spans="1:4" x14ac:dyDescent="0.3">
      <c r="A115" s="14"/>
      <c r="B115" s="20" t="s">
        <v>50</v>
      </c>
      <c r="C115" s="33">
        <v>500</v>
      </c>
      <c r="D115" s="17"/>
    </row>
    <row r="116" spans="1:4" x14ac:dyDescent="0.3">
      <c r="A116" s="14"/>
      <c r="B116" s="19" t="s">
        <v>51</v>
      </c>
      <c r="C116" s="35">
        <v>2400</v>
      </c>
      <c r="D116" s="17"/>
    </row>
    <row r="117" spans="1:4" x14ac:dyDescent="0.3">
      <c r="A117" s="14"/>
      <c r="B117" s="19" t="s">
        <v>52</v>
      </c>
      <c r="C117" s="35">
        <v>1140</v>
      </c>
      <c r="D117" s="17"/>
    </row>
    <row r="118" spans="1:4" x14ac:dyDescent="0.3">
      <c r="A118" s="14"/>
      <c r="B118" s="19" t="s">
        <v>53</v>
      </c>
      <c r="C118" s="13">
        <f>435+435+435+435+435+435+435+435+435+435+435</f>
        <v>4785</v>
      </c>
      <c r="D118" s="17"/>
    </row>
    <row r="119" spans="1:4" hidden="1" x14ac:dyDescent="0.3">
      <c r="A119" s="14"/>
      <c r="B119" s="19"/>
      <c r="C119" s="33"/>
      <c r="D119" s="17"/>
    </row>
    <row r="120" spans="1:4" hidden="1" outlineLevel="1" x14ac:dyDescent="0.3">
      <c r="B120" s="36"/>
      <c r="D120" s="3" t="b">
        <f>D68=D69</f>
        <v>1</v>
      </c>
    </row>
    <row r="121" spans="1:4" hidden="1" collapsed="1" x14ac:dyDescent="0.3">
      <c r="B121" s="36"/>
    </row>
  </sheetData>
  <sheetProtection sheet="1" objects="1" scenarios="1"/>
  <mergeCells count="31">
    <mergeCell ref="B108:C108"/>
    <mergeCell ref="B101:C101"/>
    <mergeCell ref="B102:C102"/>
    <mergeCell ref="B103:C103"/>
    <mergeCell ref="B104:C104"/>
    <mergeCell ref="B105:C105"/>
    <mergeCell ref="B106:C106"/>
    <mergeCell ref="B80:C80"/>
    <mergeCell ref="B91:C91"/>
    <mergeCell ref="B92:C92"/>
    <mergeCell ref="B98:C98"/>
    <mergeCell ref="B99:C99"/>
    <mergeCell ref="B100:C100"/>
    <mergeCell ref="B51:C51"/>
    <mergeCell ref="B68:C68"/>
    <mergeCell ref="B70:C70"/>
    <mergeCell ref="B71:C71"/>
    <mergeCell ref="B72:C72"/>
    <mergeCell ref="B79:C79"/>
    <mergeCell ref="B17:C17"/>
    <mergeCell ref="B18:C18"/>
    <mergeCell ref="B37:C37"/>
    <mergeCell ref="B38:C38"/>
    <mergeCell ref="B44:C44"/>
    <mergeCell ref="B45:C45"/>
    <mergeCell ref="A1:D1"/>
    <mergeCell ref="A2:D2"/>
    <mergeCell ref="B4:C4"/>
    <mergeCell ref="B6:C6"/>
    <mergeCell ref="B7:C7"/>
    <mergeCell ref="B16:C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2026-03-26T13:09:59Z</dcterms:created>
  <dcterms:modified xsi:type="dcterms:W3CDTF">2026-03-26T13:10:01Z</dcterms:modified>
</cp:coreProperties>
</file>