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ЗДО\"/>
    </mc:Choice>
  </mc:AlternateContent>
  <xr:revisionPtr revIDLastSave="0" documentId="13_ncr:1_{8B5CF3CC-F139-49A5-A00F-4311D6AD7083}" xr6:coauthVersionLast="36" xr6:coauthVersionMax="36" xr10:uidLastSave="{00000000-0000-0000-0000-000000000000}"/>
  <bookViews>
    <workbookView xWindow="0" yWindow="0" windowWidth="28800" windowHeight="11625" xr2:uid="{8ABD71C0-944A-4015-933E-1947DBAD44C3}"/>
  </bookViews>
  <sheets>
    <sheet name="ЗДО4" sheetId="3" r:id="rId1"/>
    <sheet name="КЕКВ заг.ф. 2210 і 2240" sheetId="2" r:id="rId2"/>
  </sheets>
  <definedNames>
    <definedName name="_xlnm.Print_Area" localSheetId="1">'КЕКВ заг.ф. 2210 і 2240'!$A$1:$E$123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H27" i="3"/>
  <c r="AE27" i="3"/>
  <c r="AB27" i="3"/>
  <c r="Y27" i="3"/>
  <c r="V27" i="3"/>
  <c r="S27" i="3"/>
  <c r="P27" i="3"/>
  <c r="M27" i="3"/>
  <c r="I27" i="3"/>
  <c r="H27" i="3"/>
  <c r="E27" i="3" s="1"/>
  <c r="F27" i="3"/>
  <c r="AH26" i="3"/>
  <c r="AE26" i="3"/>
  <c r="AB26" i="3"/>
  <c r="Y26" i="3"/>
  <c r="V26" i="3"/>
  <c r="S26" i="3"/>
  <c r="P26" i="3"/>
  <c r="M26" i="3"/>
  <c r="I26" i="3"/>
  <c r="F26" i="3" s="1"/>
  <c r="H26" i="3"/>
  <c r="E26" i="3" s="1"/>
  <c r="AH25" i="3"/>
  <c r="AE25" i="3"/>
  <c r="AB25" i="3"/>
  <c r="Y25" i="3"/>
  <c r="V25" i="3"/>
  <c r="S25" i="3"/>
  <c r="P25" i="3"/>
  <c r="M25" i="3"/>
  <c r="I25" i="3"/>
  <c r="F25" i="3" s="1"/>
  <c r="H25" i="3"/>
  <c r="AH24" i="3"/>
  <c r="AE24" i="3"/>
  <c r="AB24" i="3"/>
  <c r="Y24" i="3"/>
  <c r="V24" i="3"/>
  <c r="S24" i="3"/>
  <c r="P24" i="3"/>
  <c r="M24" i="3"/>
  <c r="I24" i="3"/>
  <c r="F24" i="3" s="1"/>
  <c r="H24" i="3"/>
  <c r="E24" i="3"/>
  <c r="AH23" i="3"/>
  <c r="AE23" i="3"/>
  <c r="AB23" i="3"/>
  <c r="Y23" i="3"/>
  <c r="V23" i="3"/>
  <c r="S23" i="3"/>
  <c r="P23" i="3"/>
  <c r="M23" i="3"/>
  <c r="I23" i="3"/>
  <c r="H23" i="3"/>
  <c r="E23" i="3" s="1"/>
  <c r="G23" i="3"/>
  <c r="F23" i="3"/>
  <c r="AH22" i="3"/>
  <c r="AE22" i="3"/>
  <c r="AB22" i="3"/>
  <c r="Y22" i="3"/>
  <c r="V22" i="3"/>
  <c r="S22" i="3"/>
  <c r="P22" i="3"/>
  <c r="M22" i="3"/>
  <c r="I22" i="3"/>
  <c r="F22" i="3" s="1"/>
  <c r="H22" i="3"/>
  <c r="E22" i="3"/>
  <c r="AH21" i="3"/>
  <c r="AE21" i="3"/>
  <c r="AB21" i="3"/>
  <c r="Y21" i="3"/>
  <c r="V21" i="3"/>
  <c r="S21" i="3"/>
  <c r="P21" i="3"/>
  <c r="M21" i="3"/>
  <c r="I21" i="3"/>
  <c r="H21" i="3"/>
  <c r="E21" i="3" s="1"/>
  <c r="G21" i="3"/>
  <c r="F21" i="3"/>
  <c r="AH20" i="3"/>
  <c r="AE20" i="3"/>
  <c r="AB20" i="3"/>
  <c r="Y20" i="3"/>
  <c r="V20" i="3"/>
  <c r="S20" i="3"/>
  <c r="P20" i="3"/>
  <c r="M20" i="3"/>
  <c r="I20" i="3"/>
  <c r="F20" i="3" s="1"/>
  <c r="H20" i="3"/>
  <c r="E20" i="3"/>
  <c r="AH19" i="3"/>
  <c r="AE19" i="3"/>
  <c r="AB19" i="3"/>
  <c r="Y19" i="3"/>
  <c r="V19" i="3"/>
  <c r="S19" i="3"/>
  <c r="P19" i="3"/>
  <c r="M19" i="3"/>
  <c r="I19" i="3"/>
  <c r="H19" i="3"/>
  <c r="E19" i="3" s="1"/>
  <c r="G19" i="3"/>
  <c r="F19" i="3"/>
  <c r="AH18" i="3"/>
  <c r="AE18" i="3"/>
  <c r="AB18" i="3"/>
  <c r="Y18" i="3"/>
  <c r="V18" i="3"/>
  <c r="S18" i="3"/>
  <c r="P18" i="3"/>
  <c r="M18" i="3"/>
  <c r="I18" i="3"/>
  <c r="F18" i="3" s="1"/>
  <c r="H18" i="3"/>
  <c r="E18" i="3"/>
  <c r="AH17" i="3"/>
  <c r="AE17" i="3"/>
  <c r="AB17" i="3"/>
  <c r="Y17" i="3"/>
  <c r="V17" i="3"/>
  <c r="S17" i="3"/>
  <c r="P17" i="3"/>
  <c r="M17" i="3"/>
  <c r="K17" i="3"/>
  <c r="I17" i="3"/>
  <c r="F17" i="3" s="1"/>
  <c r="AH16" i="3"/>
  <c r="AE16" i="3"/>
  <c r="AB16" i="3"/>
  <c r="Y16" i="3"/>
  <c r="V16" i="3"/>
  <c r="S16" i="3"/>
  <c r="P16" i="3"/>
  <c r="M16" i="3"/>
  <c r="I16" i="3"/>
  <c r="F16" i="3" s="1"/>
  <c r="H16" i="3"/>
  <c r="E16" i="3" s="1"/>
  <c r="AH15" i="3"/>
  <c r="AE15" i="3"/>
  <c r="AB15" i="3"/>
  <c r="Y15" i="3"/>
  <c r="V15" i="3"/>
  <c r="S15" i="3"/>
  <c r="P15" i="3"/>
  <c r="M15" i="3"/>
  <c r="I15" i="3"/>
  <c r="F15" i="3" s="1"/>
  <c r="H15" i="3"/>
  <c r="AH14" i="3"/>
  <c r="AE14" i="3"/>
  <c r="AB14" i="3"/>
  <c r="Y14" i="3"/>
  <c r="V14" i="3"/>
  <c r="S14" i="3"/>
  <c r="P14" i="3"/>
  <c r="M14" i="3"/>
  <c r="I14" i="3"/>
  <c r="F14" i="3" s="1"/>
  <c r="H14" i="3"/>
  <c r="J14" i="3" s="1"/>
  <c r="AH13" i="3"/>
  <c r="AE13" i="3"/>
  <c r="AB13" i="3"/>
  <c r="Y13" i="3"/>
  <c r="V13" i="3"/>
  <c r="S13" i="3"/>
  <c r="P13" i="3"/>
  <c r="M13" i="3"/>
  <c r="I13" i="3"/>
  <c r="F13" i="3" s="1"/>
  <c r="H13" i="3"/>
  <c r="AH12" i="3"/>
  <c r="AE12" i="3"/>
  <c r="AB12" i="3"/>
  <c r="Y12" i="3"/>
  <c r="V12" i="3"/>
  <c r="S12" i="3"/>
  <c r="P12" i="3"/>
  <c r="M12" i="3"/>
  <c r="I12" i="3"/>
  <c r="H12" i="3"/>
  <c r="J12" i="3" s="1"/>
  <c r="F12" i="3"/>
  <c r="AH11" i="3"/>
  <c r="AE11" i="3"/>
  <c r="AB11" i="3"/>
  <c r="Y11" i="3"/>
  <c r="V11" i="3"/>
  <c r="S11" i="3"/>
  <c r="P11" i="3"/>
  <c r="M11" i="3"/>
  <c r="I11" i="3"/>
  <c r="H11" i="3"/>
  <c r="AH10" i="3"/>
  <c r="AE10" i="3"/>
  <c r="AB10" i="3"/>
  <c r="Y10" i="3"/>
  <c r="V10" i="3"/>
  <c r="S10" i="3"/>
  <c r="P10" i="3"/>
  <c r="M10" i="3"/>
  <c r="I10" i="3"/>
  <c r="F10" i="3" s="1"/>
  <c r="H10" i="3"/>
  <c r="J10" i="3" s="1"/>
  <c r="E10" i="3"/>
  <c r="AG9" i="3"/>
  <c r="AF9" i="3"/>
  <c r="AD9" i="3"/>
  <c r="AC9" i="3"/>
  <c r="AA9" i="3"/>
  <c r="Z9" i="3"/>
  <c r="X9" i="3"/>
  <c r="W9" i="3"/>
  <c r="T9" i="3"/>
  <c r="O9" i="3"/>
  <c r="N9" i="3"/>
  <c r="L9" i="3"/>
  <c r="K9" i="3"/>
  <c r="U9" i="3"/>
  <c r="AE9" i="3"/>
  <c r="AB9" i="3"/>
  <c r="P9" i="3"/>
  <c r="Y9" i="3"/>
  <c r="M9" i="3"/>
  <c r="C114" i="2"/>
  <c r="C110" i="2"/>
  <c r="C109" i="2"/>
  <c r="C108" i="2" s="1"/>
  <c r="D107" i="2" s="1"/>
  <c r="E108" i="2" s="1"/>
  <c r="D101" i="2"/>
  <c r="D100" i="2"/>
  <c r="D97" i="2"/>
  <c r="C92" i="2"/>
  <c r="D91" i="2" s="1"/>
  <c r="E92" i="2" s="1"/>
  <c r="D90" i="2"/>
  <c r="C85" i="2"/>
  <c r="C82" i="2"/>
  <c r="C81" i="2" s="1"/>
  <c r="D80" i="2" s="1"/>
  <c r="C73" i="2"/>
  <c r="E73" i="2" s="1"/>
  <c r="D70" i="2"/>
  <c r="C51" i="2"/>
  <c r="D50" i="2" s="1"/>
  <c r="E51" i="2" s="1"/>
  <c r="C45" i="2"/>
  <c r="E45" i="2" s="1"/>
  <c r="C38" i="2"/>
  <c r="E38" i="2" s="1"/>
  <c r="D36" i="2"/>
  <c r="C22" i="2"/>
  <c r="C19" i="2"/>
  <c r="C18" i="2" s="1"/>
  <c r="D17" i="2" s="1"/>
  <c r="C8" i="2"/>
  <c r="E8" i="2" s="1"/>
  <c r="J19" i="3" l="1"/>
  <c r="J21" i="3"/>
  <c r="J23" i="3"/>
  <c r="J16" i="3"/>
  <c r="G27" i="3"/>
  <c r="E14" i="3"/>
  <c r="H17" i="3"/>
  <c r="J17" i="3" s="1"/>
  <c r="E12" i="3"/>
  <c r="G12" i="3" s="1"/>
  <c r="J25" i="3"/>
  <c r="J27" i="3"/>
  <c r="G16" i="3"/>
  <c r="J9" i="3"/>
  <c r="H9" i="3"/>
  <c r="G10" i="3"/>
  <c r="J13" i="3"/>
  <c r="E13" i="3"/>
  <c r="G13" i="3" s="1"/>
  <c r="I9" i="3"/>
  <c r="Q9" i="3"/>
  <c r="S9" i="3"/>
  <c r="J11" i="3"/>
  <c r="E11" i="3"/>
  <c r="G18" i="3"/>
  <c r="G20" i="3"/>
  <c r="G22" i="3"/>
  <c r="G24" i="3"/>
  <c r="G26" i="3"/>
  <c r="J15" i="3"/>
  <c r="E15" i="3"/>
  <c r="G15" i="3" s="1"/>
  <c r="V9" i="3"/>
  <c r="AH9" i="3"/>
  <c r="R9" i="3"/>
  <c r="G14" i="3"/>
  <c r="J18" i="3"/>
  <c r="J20" i="3"/>
  <c r="J22" i="3"/>
  <c r="J24" i="3"/>
  <c r="J26" i="3"/>
  <c r="F11" i="3"/>
  <c r="E25" i="3"/>
  <c r="G25" i="3" s="1"/>
  <c r="D4" i="2"/>
  <c r="D64" i="2" s="1"/>
  <c r="E18" i="2"/>
  <c r="E81" i="2"/>
  <c r="D68" i="2"/>
  <c r="D123" i="2" s="1"/>
  <c r="E17" i="3" l="1"/>
  <c r="G17" i="3" s="1"/>
  <c r="E9" i="3"/>
  <c r="F9" i="3"/>
  <c r="G11" i="3"/>
  <c r="G9" i="3"/>
  <c r="E69" i="2"/>
  <c r="E68" i="2"/>
  <c r="E5" i="2"/>
  <c r="E4" i="2"/>
</calcChain>
</file>

<file path=xl/sharedStrings.xml><?xml version="1.0" encoding="utf-8"?>
<sst xmlns="http://schemas.openxmlformats.org/spreadsheetml/2006/main" count="116" uniqueCount="85">
  <si>
    <t>Касові видатки ЗДО №4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</si>
  <si>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</si>
  <si>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</si>
  <si>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</si>
  <si>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</si>
  <si>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</si>
  <si>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 xml:space="preserve">Медикаменти </t>
  </si>
  <si>
    <t>Господарчі товари</t>
  </si>
  <si>
    <t>Фарба, лаки</t>
  </si>
  <si>
    <t>сантехніка (кран, тен)</t>
  </si>
  <si>
    <t>Будівельні матеріали</t>
  </si>
  <si>
    <t>Килим резиновий,скатертина щітка</t>
  </si>
  <si>
    <t xml:space="preserve">Миючі засоби   </t>
  </si>
  <si>
    <t>Меблі</t>
  </si>
  <si>
    <t>Бензин</t>
  </si>
  <si>
    <t>Запчастини</t>
  </si>
  <si>
    <t>Ін.матеріали</t>
  </si>
  <si>
    <t xml:space="preserve">Каністра </t>
  </si>
  <si>
    <t>Блутуз-колонка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</si>
  <si>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</si>
  <si>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</si>
  <si>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</si>
  <si>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</si>
  <si>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</si>
  <si>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</si>
  <si>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</si>
  <si>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ремонт ноутбука та БФП</t>
  </si>
  <si>
    <t xml:space="preserve">системного блоку </t>
  </si>
  <si>
    <t>системи тепловентиляції</t>
  </si>
  <si>
    <t>мережі теплопостачання</t>
  </si>
  <si>
    <t>водопровідної мережі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</si>
  <si>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</si>
  <si>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</si>
  <si>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</si>
  <si>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</si>
  <si>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</si>
  <si>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</si>
  <si>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</si>
  <si>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</si>
  <si>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>Санстанція  СЕС</t>
  </si>
  <si>
    <t>Внутрішньо-будинкове обслуговування
КП Нововолинськтеплокомуненерго</t>
  </si>
  <si>
    <t xml:space="preserve">Прочистка труб каналізації </t>
  </si>
  <si>
    <t>Інші послуги</t>
  </si>
  <si>
    <t>Дослідження проб питної води</t>
  </si>
  <si>
    <t>Охорона приміщення</t>
  </si>
  <si>
    <t>тех.обслуг.електромережі</t>
  </si>
  <si>
    <t>Поштові послуги</t>
  </si>
  <si>
    <t>Заправка та регенерація картриджа</t>
  </si>
  <si>
    <t>Дератизація та дезинфекція</t>
  </si>
  <si>
    <t>Кошторисні призначення та касові видатки 
Управління освіти Нововолинської міської ради Волинської обл., ЗДО</t>
  </si>
  <si>
    <t>за 12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</si>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</sst>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2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7" fillId="0" borderId="1" xfId="1" applyFont="1" applyBorder="1" applyAlignment="1">
      <alignment horizontal="right" wrapText="1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/>
    </xf>
    <xf numFmtId="2" fontId="3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11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0" fontId="9" fillId="4" borderId="0" xfId="1" applyFont="1" applyFill="1" applyBorder="1" applyAlignment="1">
      <alignment horizontal="center"/>
    </xf>
    <xf numFmtId="14" fontId="11" fillId="0" borderId="0" xfId="1" applyNumberFormat="1" applyFont="1" applyBorder="1"/>
    <xf numFmtId="14" fontId="9" fillId="0" borderId="0" xfId="1" applyNumberFormat="1" applyFont="1" applyBorder="1"/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/>
    </xf>
    <xf numFmtId="0" fontId="9" fillId="0" borderId="11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1" fontId="10" fillId="0" borderId="8" xfId="1" applyNumberFormat="1" applyFont="1" applyBorder="1" applyAlignment="1" applyProtection="1">
      <alignment horizontal="center" vertical="center" wrapText="1"/>
      <protection locked="0"/>
    </xf>
    <xf numFmtId="1" fontId="10" fillId="0" borderId="18" xfId="1" applyNumberFormat="1" applyFont="1" applyBorder="1" applyAlignment="1">
      <alignment horizontal="center" vertical="center" wrapText="1"/>
    </xf>
    <xf numFmtId="1" fontId="11" fillId="0" borderId="19" xfId="1" applyNumberFormat="1" applyFont="1" applyBorder="1" applyAlignment="1">
      <alignment horizontal="center" vertical="top" wrapText="1"/>
    </xf>
    <xf numFmtId="1" fontId="11" fillId="0" borderId="16" xfId="1" applyNumberFormat="1" applyFont="1" applyBorder="1" applyAlignment="1">
      <alignment horizontal="center" vertical="top" wrapText="1"/>
    </xf>
    <xf numFmtId="1" fontId="11" fillId="0" borderId="8" xfId="1" applyNumberFormat="1" applyFont="1" applyBorder="1" applyAlignment="1">
      <alignment horizontal="center" vertical="top" wrapText="1"/>
    </xf>
    <xf numFmtId="1" fontId="11" fillId="0" borderId="18" xfId="1" applyNumberFormat="1" applyFont="1" applyBorder="1" applyAlignment="1">
      <alignment horizontal="center" vertical="center" wrapText="1"/>
    </xf>
    <xf numFmtId="1" fontId="11" fillId="0" borderId="10" xfId="1" applyNumberFormat="1" applyFont="1" applyBorder="1" applyAlignment="1">
      <alignment horizontal="center" vertical="center" wrapText="1"/>
    </xf>
    <xf numFmtId="1" fontId="11" fillId="0" borderId="20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0" borderId="21" xfId="1" applyNumberFormat="1" applyFont="1" applyBorder="1" applyAlignment="1">
      <alignment horizontal="center" vertical="center" wrapText="1"/>
    </xf>
    <xf numFmtId="1" fontId="14" fillId="0" borderId="0" xfId="1" applyNumberFormat="1" applyFont="1"/>
    <xf numFmtId="0" fontId="9" fillId="0" borderId="22" xfId="1" applyFont="1" applyBorder="1" applyAlignment="1" applyProtection="1">
      <alignment horizontal="center" vertical="center" wrapText="1"/>
      <protection locked="0"/>
    </xf>
    <xf numFmtId="164" fontId="15" fillId="5" borderId="23" xfId="1" applyNumberFormat="1" applyFont="1" applyFill="1" applyBorder="1" applyAlignment="1" applyProtection="1">
      <alignment horizontal="center" vertical="center" wrapText="1"/>
    </xf>
    <xf numFmtId="164" fontId="15" fillId="5" borderId="24" xfId="1" applyNumberFormat="1" applyFont="1" applyFill="1" applyBorder="1" applyAlignment="1" applyProtection="1">
      <alignment horizontal="center" vertical="center" wrapText="1"/>
    </xf>
    <xf numFmtId="165" fontId="15" fillId="5" borderId="25" xfId="1" applyNumberFormat="1" applyFont="1" applyFill="1" applyBorder="1" applyAlignment="1" applyProtection="1">
      <alignment horizontal="center" vertical="center" wrapText="1"/>
    </xf>
    <xf numFmtId="164" fontId="15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5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15" fillId="0" borderId="26" xfId="1" applyFont="1" applyBorder="1" applyAlignment="1">
      <alignment horizontal="left" vertical="center" wrapText="1" indent="1"/>
    </xf>
    <xf numFmtId="164" fontId="15" fillId="5" borderId="27" xfId="1" applyNumberFormat="1" applyFont="1" applyFill="1" applyBorder="1" applyAlignment="1" applyProtection="1">
      <alignment horizontal="center" vertical="center" wrapText="1"/>
    </xf>
    <xf numFmtId="164" fontId="15" fillId="5" borderId="28" xfId="1" applyNumberFormat="1" applyFont="1" applyFill="1" applyBorder="1" applyAlignment="1" applyProtection="1">
      <alignment horizontal="center" vertical="center" wrapText="1"/>
    </xf>
    <xf numFmtId="165" fontId="15" fillId="5" borderId="29" xfId="1" applyNumberFormat="1" applyFont="1" applyFill="1" applyBorder="1" applyAlignment="1" applyProtection="1">
      <alignment horizontal="center" vertical="center" wrapText="1"/>
    </xf>
    <xf numFmtId="165" fontId="15" fillId="5" borderId="30" xfId="1" applyNumberFormat="1" applyFont="1" applyFill="1" applyBorder="1" applyAlignment="1" applyProtection="1">
      <alignment horizontal="center" vertical="center" wrapText="1"/>
    </xf>
    <xf numFmtId="164" fontId="15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26" xfId="1" applyNumberFormat="1" applyFont="1" applyFill="1" applyBorder="1" applyAlignment="1" applyProtection="1">
      <alignment horizontal="center" vertical="center" wrapText="1"/>
    </xf>
    <xf numFmtId="0" fontId="15" fillId="0" borderId="3" xfId="1" applyFont="1" applyBorder="1" applyAlignment="1">
      <alignment horizontal="left" vertical="top" wrapText="1" indent="1"/>
    </xf>
    <xf numFmtId="0" fontId="16" fillId="0" borderId="2" xfId="1" applyFont="1" applyBorder="1" applyAlignment="1">
      <alignment horizontal="left" indent="1"/>
    </xf>
    <xf numFmtId="0" fontId="15" fillId="0" borderId="12" xfId="1" applyFont="1" applyBorder="1" applyAlignment="1">
      <alignment horizontal="left" vertical="center" wrapText="1" indent="1"/>
    </xf>
    <xf numFmtId="164" fontId="15" fillId="5" borderId="33" xfId="1" applyNumberFormat="1" applyFont="1" applyFill="1" applyBorder="1" applyAlignment="1" applyProtection="1">
      <alignment horizontal="center" vertical="center" wrapText="1"/>
    </xf>
    <xf numFmtId="164" fontId="15" fillId="5" borderId="34" xfId="1" applyNumberFormat="1" applyFont="1" applyFill="1" applyBorder="1" applyAlignment="1" applyProtection="1">
      <alignment horizontal="center" vertical="center" wrapText="1"/>
    </xf>
    <xf numFmtId="165" fontId="15" fillId="5" borderId="32" xfId="1" applyNumberFormat="1" applyFont="1" applyFill="1" applyBorder="1" applyAlignment="1" applyProtection="1">
      <alignment horizontal="center" vertical="center" wrapText="1"/>
    </xf>
    <xf numFmtId="164" fontId="15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5" fillId="0" borderId="5" xfId="1" applyFont="1" applyBorder="1" applyAlignment="1">
      <alignment horizontal="left" vertical="center" wrapText="1" indent="1"/>
    </xf>
    <xf numFmtId="0" fontId="15" fillId="0" borderId="6" xfId="1" applyFont="1" applyBorder="1" applyAlignment="1">
      <alignment horizontal="left" vertical="top" wrapText="1" indent="1"/>
    </xf>
    <xf numFmtId="0" fontId="15" fillId="0" borderId="7" xfId="1" applyFont="1" applyBorder="1" applyAlignment="1">
      <alignment horizontal="left" vertical="top" wrapText="1" indent="1"/>
    </xf>
    <xf numFmtId="165" fontId="15" fillId="5" borderId="5" xfId="1" applyNumberFormat="1" applyFont="1" applyFill="1" applyBorder="1" applyAlignment="1" applyProtection="1">
      <alignment horizontal="center" vertical="center" wrapText="1"/>
    </xf>
    <xf numFmtId="165" fontId="15" fillId="5" borderId="26" xfId="1" applyNumberFormat="1" applyFont="1" applyFill="1" applyBorder="1" applyAlignment="1" applyProtection="1">
      <alignment horizontal="center" vertical="center" wrapText="1"/>
    </xf>
    <xf numFmtId="0" fontId="15" fillId="0" borderId="29" xfId="1" applyFont="1" applyBorder="1" applyAlignment="1">
      <alignment horizontal="left" vertical="top" wrapText="1" indent="1"/>
    </xf>
    <xf numFmtId="0" fontId="15" fillId="0" borderId="13" xfId="1" applyFont="1" applyBorder="1" applyAlignment="1">
      <alignment horizontal="left" vertical="top" wrapText="1" indent="1"/>
    </xf>
    <xf numFmtId="0" fontId="16" fillId="0" borderId="14" xfId="1" applyFont="1" applyBorder="1" applyAlignment="1">
      <alignment horizontal="left" indent="1"/>
    </xf>
    <xf numFmtId="0" fontId="15" fillId="0" borderId="36" xfId="1" applyFont="1" applyBorder="1" applyAlignment="1">
      <alignment horizontal="center" vertical="top" wrapText="1"/>
    </xf>
    <xf numFmtId="165" fontId="15" fillId="5" borderId="35" xfId="1" applyNumberFormat="1" applyFont="1" applyFill="1" applyBorder="1" applyAlignment="1" applyProtection="1">
      <alignment horizontal="center" vertical="center" wrapText="1"/>
    </xf>
    <xf numFmtId="164" fontId="2" fillId="6" borderId="18" xfId="1" applyNumberFormat="1" applyFont="1" applyFill="1" applyBorder="1" applyAlignment="1" applyProtection="1">
      <alignment horizontal="center" vertical="center" wrapText="1"/>
    </xf>
    <xf numFmtId="0" fontId="17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4" fontId="18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59A8B9FC-6B9B-453B-8CB8-40E2F7E946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455D-C843-486D-9ED9-DB04658AE63E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.75" x14ac:dyDescent="0.25"/>
  <cols>
    <col min="1" max="1" width="13" style="131" customWidth="1"/>
    <col min="2" max="2" width="12.28515625" style="129" customWidth="1"/>
    <col min="3" max="3" width="16" style="130" customWidth="1"/>
    <col min="4" max="4" width="38.5703125" style="94" customWidth="1"/>
    <col min="5" max="5" width="25" style="94" customWidth="1"/>
    <col min="6" max="10" width="25" style="130" customWidth="1"/>
    <col min="11" max="11" width="25" style="94" customWidth="1"/>
    <col min="12" max="13" width="25" style="130" customWidth="1"/>
    <col min="14" max="14" width="21.140625" style="94" customWidth="1"/>
    <col min="15" max="16" width="21.140625" style="130" customWidth="1"/>
    <col min="17" max="17" width="21.140625" style="94" hidden="1" customWidth="1"/>
    <col min="18" max="19" width="21.140625" style="130" hidden="1" customWidth="1"/>
    <col min="20" max="20" width="18.85546875" style="94" customWidth="1"/>
    <col min="21" max="22" width="18.85546875" style="130" customWidth="1"/>
    <col min="23" max="24" width="19.140625" style="130" hidden="1" customWidth="1"/>
    <col min="25" max="25" width="19.28515625" style="130" hidden="1" customWidth="1"/>
    <col min="26" max="26" width="18.85546875" style="94" hidden="1" customWidth="1"/>
    <col min="27" max="28" width="18.85546875" style="130" hidden="1" customWidth="1"/>
    <col min="29" max="29" width="18.85546875" style="94" hidden="1" customWidth="1"/>
    <col min="30" max="31" width="18.85546875" style="130" hidden="1" customWidth="1"/>
    <col min="32" max="32" width="18.85546875" style="94" hidden="1" customWidth="1"/>
    <col min="33" max="34" width="18.85546875" style="130" hidden="1" customWidth="1"/>
    <col min="35" max="37" width="18.140625" style="130" customWidth="1"/>
    <col min="38" max="39" width="14.28515625" style="94" customWidth="1"/>
    <col min="40" max="16384" width="9.140625" style="94"/>
  </cols>
  <sheetData>
    <row r="1" spans="1:38" s="42" customFormat="1" ht="4.5" customHeight="1" x14ac:dyDescent="0.3">
      <c r="A1" s="37"/>
      <c r="B1" s="38"/>
      <c r="C1" s="39"/>
      <c r="D1" s="39"/>
      <c r="E1" s="39"/>
      <c r="F1" s="39"/>
      <c r="G1" s="40"/>
      <c r="H1" s="39"/>
      <c r="I1" s="41"/>
      <c r="J1" s="41"/>
      <c r="L1" s="39"/>
      <c r="M1" s="40"/>
      <c r="O1" s="39"/>
      <c r="P1" s="40"/>
      <c r="R1" s="39"/>
      <c r="S1" s="40"/>
      <c r="U1" s="39"/>
      <c r="V1" s="39"/>
      <c r="W1" s="39"/>
      <c r="X1" s="41"/>
      <c r="Y1" s="41"/>
      <c r="AA1" s="39"/>
      <c r="AB1" s="39"/>
      <c r="AD1" s="39"/>
      <c r="AE1" s="39"/>
      <c r="AG1" s="39"/>
      <c r="AH1" s="39"/>
      <c r="AI1" s="39"/>
      <c r="AJ1" s="39"/>
      <c r="AK1" s="41"/>
    </row>
    <row r="2" spans="1:38" s="42" customFormat="1" ht="6.75" customHeight="1" x14ac:dyDescent="0.35">
      <c r="A2" s="37"/>
      <c r="B2" s="43" t="s">
        <v>49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5"/>
      <c r="AD2" s="45"/>
      <c r="AE2" s="45"/>
    </row>
    <row r="3" spans="1:38" s="42" customFormat="1" ht="42" customHeight="1" x14ac:dyDescent="0.35">
      <c r="A3" s="37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5"/>
      <c r="AD3" s="45"/>
      <c r="AE3" s="45"/>
    </row>
    <row r="4" spans="1:38" s="42" customFormat="1" ht="21.75" customHeight="1" x14ac:dyDescent="0.35">
      <c r="A4" s="37"/>
      <c r="B4" s="44" t="s">
        <v>50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5"/>
      <c r="AD4" s="45"/>
      <c r="AE4" s="45"/>
    </row>
    <row r="5" spans="1:38" s="42" customFormat="1" ht="24" customHeight="1" thickBot="1" x14ac:dyDescent="0.3">
      <c r="A5" s="37"/>
      <c r="B5" s="46"/>
      <c r="C5" s="46"/>
      <c r="D5" s="46"/>
      <c r="E5" s="46"/>
      <c r="F5" s="46"/>
      <c r="G5" s="46"/>
      <c r="H5" s="46"/>
      <c r="I5" s="46"/>
      <c r="J5" s="46"/>
      <c r="K5" s="47"/>
      <c r="L5" s="48"/>
      <c r="M5" s="46"/>
      <c r="N5" s="46"/>
      <c r="O5" s="49"/>
      <c r="P5" s="46"/>
      <c r="Q5" s="46"/>
      <c r="S5" s="46"/>
      <c r="T5" s="46"/>
      <c r="W5" s="46"/>
      <c r="X5" s="46"/>
      <c r="Y5" s="46"/>
      <c r="Z5" s="46"/>
      <c r="AC5" s="46"/>
      <c r="AF5" s="46"/>
      <c r="AJ5" s="46"/>
      <c r="AK5" s="46"/>
      <c r="AL5" s="46"/>
    </row>
    <row r="6" spans="1:38" s="42" customFormat="1" ht="48.75" customHeight="1" thickBot="1" x14ac:dyDescent="0.3">
      <c r="A6" s="50" t="s">
        <v>51</v>
      </c>
      <c r="B6" s="51" t="s">
        <v>52</v>
      </c>
      <c r="C6" s="52" t="s">
        <v>53</v>
      </c>
      <c r="D6" s="53"/>
      <c r="E6" s="54" t="s">
        <v>54</v>
      </c>
      <c r="F6" s="55"/>
      <c r="G6" s="56"/>
      <c r="H6" s="57" t="s">
        <v>55</v>
      </c>
      <c r="I6" s="58"/>
      <c r="J6" s="59"/>
      <c r="K6" s="60" t="s">
        <v>56</v>
      </c>
      <c r="L6" s="61"/>
      <c r="M6" s="62"/>
      <c r="N6" s="60" t="s">
        <v>57</v>
      </c>
      <c r="O6" s="61"/>
      <c r="P6" s="62"/>
      <c r="Q6" s="60" t="s">
        <v>58</v>
      </c>
      <c r="R6" s="61"/>
      <c r="S6" s="62"/>
      <c r="T6" s="63" t="s">
        <v>59</v>
      </c>
      <c r="U6" s="64"/>
      <c r="V6" s="59"/>
      <c r="W6" s="64" t="s">
        <v>60</v>
      </c>
      <c r="X6" s="64"/>
      <c r="Y6" s="65"/>
      <c r="Z6" s="63" t="s">
        <v>61</v>
      </c>
      <c r="AA6" s="64"/>
      <c r="AB6" s="59"/>
      <c r="AC6" s="66" t="s">
        <v>62</v>
      </c>
      <c r="AD6" s="67"/>
      <c r="AE6" s="68"/>
      <c r="AF6" s="63" t="s">
        <v>63</v>
      </c>
      <c r="AG6" s="64"/>
      <c r="AH6" s="59"/>
    </row>
    <row r="7" spans="1:38" s="42" customFormat="1" ht="54" customHeight="1" thickBot="1" x14ac:dyDescent="0.3">
      <c r="A7" s="69"/>
      <c r="B7" s="70"/>
      <c r="C7" s="71"/>
      <c r="D7" s="72"/>
      <c r="E7" s="73" t="s">
        <v>64</v>
      </c>
      <c r="F7" s="74" t="s">
        <v>65</v>
      </c>
      <c r="G7" s="75" t="s">
        <v>66</v>
      </c>
      <c r="H7" s="73" t="s">
        <v>64</v>
      </c>
      <c r="I7" s="74" t="s">
        <v>65</v>
      </c>
      <c r="J7" s="75" t="s">
        <v>66</v>
      </c>
      <c r="K7" s="73" t="s">
        <v>64</v>
      </c>
      <c r="L7" s="74" t="s">
        <v>65</v>
      </c>
      <c r="M7" s="75" t="s">
        <v>66</v>
      </c>
      <c r="N7" s="73" t="s">
        <v>64</v>
      </c>
      <c r="O7" s="74" t="s">
        <v>65</v>
      </c>
      <c r="P7" s="75" t="s">
        <v>66</v>
      </c>
      <c r="Q7" s="73" t="s">
        <v>64</v>
      </c>
      <c r="R7" s="74" t="s">
        <v>65</v>
      </c>
      <c r="S7" s="75" t="s">
        <v>66</v>
      </c>
      <c r="T7" s="73" t="s">
        <v>64</v>
      </c>
      <c r="U7" s="74" t="s">
        <v>65</v>
      </c>
      <c r="V7" s="75" t="s">
        <v>66</v>
      </c>
      <c r="W7" s="73" t="s">
        <v>64</v>
      </c>
      <c r="X7" s="74" t="s">
        <v>65</v>
      </c>
      <c r="Y7" s="75" t="s">
        <v>66</v>
      </c>
      <c r="Z7" s="73" t="s">
        <v>64</v>
      </c>
      <c r="AA7" s="74" t="s">
        <v>65</v>
      </c>
      <c r="AB7" s="75" t="s">
        <v>66</v>
      </c>
      <c r="AC7" s="73" t="s">
        <v>64</v>
      </c>
      <c r="AD7" s="74" t="s">
        <v>65</v>
      </c>
      <c r="AE7" s="75" t="s">
        <v>66</v>
      </c>
      <c r="AF7" s="73" t="s">
        <v>64</v>
      </c>
      <c r="AG7" s="74" t="s">
        <v>65</v>
      </c>
      <c r="AH7" s="75" t="s">
        <v>66</v>
      </c>
    </row>
    <row r="8" spans="1:38" s="86" customFormat="1" ht="15" thickBot="1" x14ac:dyDescent="0.25">
      <c r="A8" s="76">
        <v>1</v>
      </c>
      <c r="B8" s="77">
        <v>2</v>
      </c>
      <c r="C8" s="78">
        <v>3</v>
      </c>
      <c r="D8" s="79"/>
      <c r="E8" s="80">
        <v>4</v>
      </c>
      <c r="F8" s="81">
        <v>5</v>
      </c>
      <c r="G8" s="82">
        <v>6</v>
      </c>
      <c r="H8" s="83">
        <v>7</v>
      </c>
      <c r="I8" s="82">
        <v>8</v>
      </c>
      <c r="J8" s="81">
        <v>9</v>
      </c>
      <c r="K8" s="83">
        <v>10</v>
      </c>
      <c r="L8" s="82">
        <v>11</v>
      </c>
      <c r="M8" s="82">
        <v>12</v>
      </c>
      <c r="N8" s="83">
        <v>13</v>
      </c>
      <c r="O8" s="82">
        <v>14</v>
      </c>
      <c r="P8" s="82">
        <v>15</v>
      </c>
      <c r="Q8" s="83">
        <v>13</v>
      </c>
      <c r="R8" s="82">
        <v>14</v>
      </c>
      <c r="S8" s="82">
        <v>15</v>
      </c>
      <c r="T8" s="83">
        <v>16</v>
      </c>
      <c r="U8" s="82">
        <v>17</v>
      </c>
      <c r="V8" s="82">
        <v>18</v>
      </c>
      <c r="W8" s="84">
        <v>19</v>
      </c>
      <c r="X8" s="85">
        <v>20</v>
      </c>
      <c r="Y8" s="85">
        <v>21</v>
      </c>
      <c r="Z8" s="84">
        <v>22</v>
      </c>
      <c r="AA8" s="85">
        <v>23</v>
      </c>
      <c r="AB8" s="85">
        <v>24</v>
      </c>
      <c r="AC8" s="84">
        <v>25</v>
      </c>
      <c r="AD8" s="85">
        <v>26</v>
      </c>
      <c r="AE8" s="85">
        <v>27</v>
      </c>
      <c r="AF8" s="84">
        <v>25</v>
      </c>
      <c r="AG8" s="85">
        <v>26</v>
      </c>
      <c r="AH8" s="85">
        <v>27</v>
      </c>
    </row>
    <row r="9" spans="1:38" ht="18.75" customHeight="1" thickBot="1" x14ac:dyDescent="0.25">
      <c r="A9" s="111" t="s">
        <v>83</v>
      </c>
      <c r="B9" s="112"/>
      <c r="C9" s="112"/>
      <c r="D9" s="112"/>
      <c r="E9" s="128" t="e">
        <f>SUM(#REF!)</f>
        <v>#REF!</v>
      </c>
      <c r="F9" s="115" t="e">
        <f>SUM(#REF!)</f>
        <v>#REF!</v>
      </c>
      <c r="G9" s="113" t="e">
        <f>SUM(#REF!)</f>
        <v>#REF!</v>
      </c>
      <c r="H9" s="117" t="e">
        <f>SUM(#REF!)</f>
        <v>#REF!</v>
      </c>
      <c r="I9" s="115" t="e">
        <f>SUM(#REF!)</f>
        <v>#REF!</v>
      </c>
      <c r="J9" s="113" t="e">
        <f>SUM(#REF!)</f>
        <v>#REF!</v>
      </c>
      <c r="K9" s="117" t="e">
        <f>SUM(#REF!)</f>
        <v>#REF!</v>
      </c>
      <c r="L9" s="115" t="e">
        <f>SUM(#REF!)</f>
        <v>#REF!</v>
      </c>
      <c r="M9" s="116" t="e">
        <f>SUM(#REF!)</f>
        <v>#REF!</v>
      </c>
      <c r="N9" s="117" t="e">
        <f>SUM(#REF!)</f>
        <v>#REF!</v>
      </c>
      <c r="O9" s="115" t="e">
        <f>SUM(#REF!)</f>
        <v>#REF!</v>
      </c>
      <c r="P9" s="116" t="e">
        <f>SUM(#REF!)</f>
        <v>#REF!</v>
      </c>
      <c r="Q9" s="117" t="e">
        <f>SUM(#REF!)</f>
        <v>#REF!</v>
      </c>
      <c r="R9" s="115" t="e">
        <f>SUM(#REF!)</f>
        <v>#REF!</v>
      </c>
      <c r="S9" s="116" t="e">
        <f>SUM(#REF!)</f>
        <v>#REF!</v>
      </c>
      <c r="T9" s="117" t="e">
        <f>SUM(#REF!)</f>
        <v>#REF!</v>
      </c>
      <c r="U9" s="115" t="e">
        <f>SUM(#REF!)</f>
        <v>#REF!</v>
      </c>
      <c r="V9" s="116" t="e">
        <f>SUM(#REF!)</f>
        <v>#REF!</v>
      </c>
      <c r="W9" s="114" t="e">
        <f>SUM(#REF!)</f>
        <v>#REF!</v>
      </c>
      <c r="X9" s="115" t="e">
        <f>SUM(#REF!)</f>
        <v>#REF!</v>
      </c>
      <c r="Y9" s="116" t="e">
        <f>SUM(#REF!)</f>
        <v>#REF!</v>
      </c>
      <c r="Z9" s="117" t="e">
        <f>SUM(#REF!)</f>
        <v>#REF!</v>
      </c>
      <c r="AA9" s="115" t="e">
        <f>SUM(#REF!)</f>
        <v>#REF!</v>
      </c>
      <c r="AB9" s="116" t="e">
        <f>SUM(#REF!)</f>
        <v>#REF!</v>
      </c>
      <c r="AC9" s="117" t="e">
        <f>SUM(#REF!)</f>
        <v>#REF!</v>
      </c>
      <c r="AD9" s="115" t="e">
        <f>SUM(#REF!)</f>
        <v>#REF!</v>
      </c>
      <c r="AE9" s="116" t="e">
        <f>SUM(#REF!)</f>
        <v>#REF!</v>
      </c>
      <c r="AF9" s="117" t="e">
        <f>SUM(#REF!)</f>
        <v>#REF!</v>
      </c>
      <c r="AG9" s="115" t="e">
        <f>SUM(#REF!)</f>
        <v>#REF!</v>
      </c>
      <c r="AH9" s="116" t="e">
        <f>SUM(#REF!)</f>
        <v>#REF!</v>
      </c>
      <c r="AI9" s="94"/>
      <c r="AJ9" s="94"/>
      <c r="AK9" s="94"/>
    </row>
    <row r="10" spans="1:38" ht="18.75" customHeight="1" x14ac:dyDescent="0.2">
      <c r="A10" s="87" t="s">
        <v>84</v>
      </c>
      <c r="B10" s="118">
        <v>2111</v>
      </c>
      <c r="C10" s="119" t="s">
        <v>67</v>
      </c>
      <c r="D10" s="120"/>
      <c r="E10" s="88">
        <f>H10+T10+W10+Z10+AC10++AF10</f>
        <v>8066011.9199999999</v>
      </c>
      <c r="F10" s="89">
        <f>I10+U10+X10+AA10+AD10++AG10</f>
        <v>8064929.6200000001</v>
      </c>
      <c r="G10" s="121">
        <f>E10-F10</f>
        <v>1082.2999999998137</v>
      </c>
      <c r="H10" s="88">
        <f>K10+N10+Q10</f>
        <v>8021011.9199999999</v>
      </c>
      <c r="I10" s="89">
        <f>L10+O10+R10</f>
        <v>8020318.29</v>
      </c>
      <c r="J10" s="90">
        <f>H10-I10</f>
        <v>693.62999999988824</v>
      </c>
      <c r="K10" s="91">
        <v>7966000</v>
      </c>
      <c r="L10" s="92">
        <v>7965306.3700000001</v>
      </c>
      <c r="M10" s="93">
        <f>K10-L10</f>
        <v>693.62999999988824</v>
      </c>
      <c r="N10" s="91">
        <v>55011.92</v>
      </c>
      <c r="O10" s="92">
        <v>55011.92</v>
      </c>
      <c r="P10" s="93">
        <f>N10-O10</f>
        <v>0</v>
      </c>
      <c r="Q10" s="91">
        <v>0</v>
      </c>
      <c r="R10" s="92">
        <v>0</v>
      </c>
      <c r="S10" s="93">
        <f>Q10-R10</f>
        <v>0</v>
      </c>
      <c r="T10" s="91">
        <v>45000</v>
      </c>
      <c r="U10" s="92">
        <v>44611.33</v>
      </c>
      <c r="V10" s="102">
        <f>T10-U10</f>
        <v>388.66999999999825</v>
      </c>
      <c r="W10" s="91">
        <v>0</v>
      </c>
      <c r="X10" s="92">
        <v>0</v>
      </c>
      <c r="Y10" s="93">
        <f>W10-X10</f>
        <v>0</v>
      </c>
      <c r="Z10" s="91">
        <v>0</v>
      </c>
      <c r="AA10" s="92">
        <v>0</v>
      </c>
      <c r="AB10" s="93">
        <f t="shared" ref="AB10:AB27" si="0">Z10-AA10</f>
        <v>0</v>
      </c>
      <c r="AC10" s="91">
        <v>0</v>
      </c>
      <c r="AD10" s="92">
        <v>0</v>
      </c>
      <c r="AE10" s="93">
        <f>AC10-AD10</f>
        <v>0</v>
      </c>
      <c r="AF10" s="91">
        <v>0</v>
      </c>
      <c r="AG10" s="92">
        <v>0</v>
      </c>
      <c r="AH10" s="93">
        <f>AF10-AG10</f>
        <v>0</v>
      </c>
      <c r="AI10" s="94"/>
      <c r="AJ10" s="94"/>
      <c r="AK10" s="94"/>
    </row>
    <row r="11" spans="1:38" ht="18.75" customHeight="1" x14ac:dyDescent="0.2">
      <c r="A11" s="87"/>
      <c r="B11" s="95">
        <v>2120</v>
      </c>
      <c r="C11" s="103" t="s">
        <v>68</v>
      </c>
      <c r="D11" s="104"/>
      <c r="E11" s="96">
        <f t="shared" ref="E11:F27" si="1">H11+T11+W11+Z11+AC11++AF11</f>
        <v>1707540.0999999999</v>
      </c>
      <c r="F11" s="97">
        <f t="shared" si="1"/>
        <v>1707539.6099999999</v>
      </c>
      <c r="G11" s="122">
        <f>E11-F11</f>
        <v>0.48999999999068677</v>
      </c>
      <c r="H11" s="96">
        <f>K11+N11+Q11</f>
        <v>1692715.66</v>
      </c>
      <c r="I11" s="97">
        <f>L11+O11+R11</f>
        <v>1692715.17</v>
      </c>
      <c r="J11" s="99">
        <f>H11-I11</f>
        <v>0.48999999999068677</v>
      </c>
      <c r="K11" s="100">
        <v>1680613</v>
      </c>
      <c r="L11" s="101">
        <v>1680612.51</v>
      </c>
      <c r="M11" s="102">
        <f>K11-L11</f>
        <v>0.48999999999068677</v>
      </c>
      <c r="N11" s="100">
        <v>12102.66</v>
      </c>
      <c r="O11" s="101">
        <v>12102.66</v>
      </c>
      <c r="P11" s="102">
        <f>N11-O11</f>
        <v>0</v>
      </c>
      <c r="Q11" s="100">
        <v>0</v>
      </c>
      <c r="R11" s="101">
        <v>0</v>
      </c>
      <c r="S11" s="102">
        <f>Q11-R11</f>
        <v>0</v>
      </c>
      <c r="T11" s="100">
        <v>14824.44</v>
      </c>
      <c r="U11" s="101">
        <v>14824.44</v>
      </c>
      <c r="V11" s="102">
        <f>T11-U11</f>
        <v>0</v>
      </c>
      <c r="W11" s="100">
        <v>0</v>
      </c>
      <c r="X11" s="101">
        <v>0</v>
      </c>
      <c r="Y11" s="102">
        <f>W11-X11</f>
        <v>0</v>
      </c>
      <c r="Z11" s="100">
        <v>0</v>
      </c>
      <c r="AA11" s="101">
        <v>0</v>
      </c>
      <c r="AB11" s="102">
        <f t="shared" si="0"/>
        <v>0</v>
      </c>
      <c r="AC11" s="100">
        <v>0</v>
      </c>
      <c r="AD11" s="101">
        <v>0</v>
      </c>
      <c r="AE11" s="102">
        <f>AC11-AD11</f>
        <v>0</v>
      </c>
      <c r="AF11" s="100">
        <v>0</v>
      </c>
      <c r="AG11" s="101">
        <v>0</v>
      </c>
      <c r="AH11" s="102">
        <f>AF11-AG11</f>
        <v>0</v>
      </c>
      <c r="AI11" s="94"/>
      <c r="AJ11" s="94"/>
      <c r="AK11" s="94"/>
    </row>
    <row r="12" spans="1:38" ht="18.75" customHeight="1" x14ac:dyDescent="0.2">
      <c r="A12" s="87"/>
      <c r="B12" s="95">
        <v>2210</v>
      </c>
      <c r="C12" s="103" t="s">
        <v>2</v>
      </c>
      <c r="D12" s="104"/>
      <c r="E12" s="96">
        <f t="shared" si="1"/>
        <v>306792.95999999996</v>
      </c>
      <c r="F12" s="97">
        <f t="shared" si="1"/>
        <v>249427.28</v>
      </c>
      <c r="G12" s="122">
        <f t="shared" ref="G12:G26" si="2">E12-F12</f>
        <v>57365.679999999964</v>
      </c>
      <c r="H12" s="96">
        <f t="shared" ref="H12:I27" si="3">K12+N12+Q12</f>
        <v>58708</v>
      </c>
      <c r="I12" s="97">
        <f t="shared" si="3"/>
        <v>58708</v>
      </c>
      <c r="J12" s="99">
        <f t="shared" ref="J12:J26" si="4">H12-I12</f>
        <v>0</v>
      </c>
      <c r="K12" s="100">
        <v>58708</v>
      </c>
      <c r="L12" s="101">
        <v>58708</v>
      </c>
      <c r="M12" s="102">
        <f t="shared" ref="M12:M26" si="5">K12-L12</f>
        <v>0</v>
      </c>
      <c r="N12" s="100">
        <v>0</v>
      </c>
      <c r="O12" s="101">
        <v>0</v>
      </c>
      <c r="P12" s="102">
        <f t="shared" ref="P12:P26" si="6">N12-O12</f>
        <v>0</v>
      </c>
      <c r="Q12" s="100">
        <v>0</v>
      </c>
      <c r="R12" s="101">
        <v>0</v>
      </c>
      <c r="S12" s="102">
        <f t="shared" ref="S12:S26" si="7">Q12-R12</f>
        <v>0</v>
      </c>
      <c r="T12" s="100">
        <v>78541.679999999993</v>
      </c>
      <c r="U12" s="101">
        <v>21176</v>
      </c>
      <c r="V12" s="102">
        <f>T12-U12</f>
        <v>57365.679999999993</v>
      </c>
      <c r="W12" s="100">
        <v>169543.28</v>
      </c>
      <c r="X12" s="101">
        <v>169543.28</v>
      </c>
      <c r="Y12" s="102">
        <f t="shared" ref="Y12:Y26" si="8">W12-X12</f>
        <v>0</v>
      </c>
      <c r="Z12" s="100">
        <v>0</v>
      </c>
      <c r="AA12" s="101">
        <v>0</v>
      </c>
      <c r="AB12" s="102">
        <f t="shared" si="0"/>
        <v>0</v>
      </c>
      <c r="AC12" s="100">
        <v>0</v>
      </c>
      <c r="AD12" s="101">
        <v>0</v>
      </c>
      <c r="AE12" s="102">
        <f t="shared" ref="AE12:AE26" si="9">AC12-AD12</f>
        <v>0</v>
      </c>
      <c r="AF12" s="100">
        <v>0</v>
      </c>
      <c r="AG12" s="101">
        <v>0</v>
      </c>
      <c r="AH12" s="102">
        <f t="shared" ref="AH12:AH26" si="10">AF12-AG12</f>
        <v>0</v>
      </c>
      <c r="AI12" s="94"/>
      <c r="AJ12" s="94"/>
      <c r="AK12" s="94"/>
    </row>
    <row r="13" spans="1:38" ht="18.75" customHeight="1" x14ac:dyDescent="0.2">
      <c r="A13" s="87"/>
      <c r="B13" s="95">
        <v>2220</v>
      </c>
      <c r="C13" s="103" t="s">
        <v>69</v>
      </c>
      <c r="D13" s="104"/>
      <c r="E13" s="96">
        <f t="shared" si="1"/>
        <v>4500</v>
      </c>
      <c r="F13" s="97">
        <f t="shared" si="1"/>
        <v>4499.3500000000004</v>
      </c>
      <c r="G13" s="98">
        <f t="shared" si="2"/>
        <v>0.6499999999996362</v>
      </c>
      <c r="H13" s="96">
        <f>K13+N13+Q13</f>
        <v>4500</v>
      </c>
      <c r="I13" s="97">
        <f t="shared" si="3"/>
        <v>4499.3500000000004</v>
      </c>
      <c r="J13" s="99">
        <f t="shared" si="4"/>
        <v>0.6499999999996362</v>
      </c>
      <c r="K13" s="100">
        <v>4500</v>
      </c>
      <c r="L13" s="101">
        <v>4499.3500000000004</v>
      </c>
      <c r="M13" s="102">
        <f t="shared" si="5"/>
        <v>0.6499999999996362</v>
      </c>
      <c r="N13" s="100">
        <v>0</v>
      </c>
      <c r="O13" s="101">
        <v>0</v>
      </c>
      <c r="P13" s="102">
        <f t="shared" si="6"/>
        <v>0</v>
      </c>
      <c r="Q13" s="100">
        <v>0</v>
      </c>
      <c r="R13" s="101">
        <v>0</v>
      </c>
      <c r="S13" s="102">
        <f t="shared" si="7"/>
        <v>0</v>
      </c>
      <c r="T13" s="100">
        <v>0</v>
      </c>
      <c r="U13" s="101">
        <v>0</v>
      </c>
      <c r="V13" s="102">
        <f t="shared" ref="V13:V26" si="11">T13-U13</f>
        <v>0</v>
      </c>
      <c r="W13" s="100"/>
      <c r="X13" s="101"/>
      <c r="Y13" s="102">
        <f t="shared" si="8"/>
        <v>0</v>
      </c>
      <c r="Z13" s="100">
        <v>0</v>
      </c>
      <c r="AA13" s="101">
        <v>0</v>
      </c>
      <c r="AB13" s="102">
        <f t="shared" si="0"/>
        <v>0</v>
      </c>
      <c r="AC13" s="100">
        <v>0</v>
      </c>
      <c r="AD13" s="101">
        <v>0</v>
      </c>
      <c r="AE13" s="102">
        <f t="shared" si="9"/>
        <v>0</v>
      </c>
      <c r="AF13" s="100">
        <v>0</v>
      </c>
      <c r="AG13" s="101">
        <v>0</v>
      </c>
      <c r="AH13" s="102">
        <f t="shared" si="10"/>
        <v>0</v>
      </c>
      <c r="AI13" s="94"/>
      <c r="AJ13" s="94"/>
      <c r="AK13" s="94"/>
    </row>
    <row r="14" spans="1:38" ht="18.75" customHeight="1" x14ac:dyDescent="0.2">
      <c r="A14" s="87"/>
      <c r="B14" s="95">
        <v>2230</v>
      </c>
      <c r="C14" s="103" t="s">
        <v>70</v>
      </c>
      <c r="D14" s="104"/>
      <c r="E14" s="96">
        <f t="shared" si="1"/>
        <v>2667500</v>
      </c>
      <c r="F14" s="97">
        <f t="shared" si="1"/>
        <v>2667408.46</v>
      </c>
      <c r="G14" s="122">
        <f t="shared" si="2"/>
        <v>91.540000000037253</v>
      </c>
      <c r="H14" s="96">
        <f t="shared" si="3"/>
        <v>1596000</v>
      </c>
      <c r="I14" s="97">
        <f t="shared" si="3"/>
        <v>1595924.27</v>
      </c>
      <c r="J14" s="99">
        <f t="shared" si="4"/>
        <v>75.729999999981374</v>
      </c>
      <c r="K14" s="100">
        <v>1596000</v>
      </c>
      <c r="L14" s="101">
        <v>1595924.27</v>
      </c>
      <c r="M14" s="102">
        <f t="shared" si="5"/>
        <v>75.729999999981374</v>
      </c>
      <c r="N14" s="100">
        <v>0</v>
      </c>
      <c r="O14" s="101">
        <v>0</v>
      </c>
      <c r="P14" s="102">
        <f t="shared" si="6"/>
        <v>0</v>
      </c>
      <c r="Q14" s="100">
        <v>0</v>
      </c>
      <c r="R14" s="101">
        <v>0</v>
      </c>
      <c r="S14" s="102">
        <f t="shared" si="7"/>
        <v>0</v>
      </c>
      <c r="T14" s="100">
        <v>1071500</v>
      </c>
      <c r="U14" s="101">
        <v>1071484.19</v>
      </c>
      <c r="V14" s="102">
        <f t="shared" si="11"/>
        <v>15.810000000055879</v>
      </c>
      <c r="W14" s="100"/>
      <c r="X14" s="101"/>
      <c r="Y14" s="102">
        <f t="shared" si="8"/>
        <v>0</v>
      </c>
      <c r="Z14" s="100">
        <v>0</v>
      </c>
      <c r="AA14" s="101">
        <v>0</v>
      </c>
      <c r="AB14" s="102">
        <f t="shared" si="0"/>
        <v>0</v>
      </c>
      <c r="AC14" s="100">
        <v>0</v>
      </c>
      <c r="AD14" s="101">
        <v>0</v>
      </c>
      <c r="AE14" s="102">
        <f t="shared" si="9"/>
        <v>0</v>
      </c>
      <c r="AF14" s="100">
        <v>0</v>
      </c>
      <c r="AG14" s="101">
        <v>0</v>
      </c>
      <c r="AH14" s="102">
        <f t="shared" si="10"/>
        <v>0</v>
      </c>
      <c r="AI14" s="94"/>
      <c r="AJ14" s="94"/>
      <c r="AK14" s="94"/>
    </row>
    <row r="15" spans="1:38" ht="18.75" customHeight="1" x14ac:dyDescent="0.2">
      <c r="A15" s="87"/>
      <c r="B15" s="95">
        <v>2240</v>
      </c>
      <c r="C15" s="103" t="s">
        <v>20</v>
      </c>
      <c r="D15" s="104"/>
      <c r="E15" s="96">
        <f t="shared" si="1"/>
        <v>420000</v>
      </c>
      <c r="F15" s="97">
        <f t="shared" si="1"/>
        <v>419505.91</v>
      </c>
      <c r="G15" s="122">
        <f t="shared" si="2"/>
        <v>494.09000000002561</v>
      </c>
      <c r="H15" s="96">
        <f t="shared" si="3"/>
        <v>415500</v>
      </c>
      <c r="I15" s="97">
        <f t="shared" si="3"/>
        <v>415005.91</v>
      </c>
      <c r="J15" s="99">
        <f t="shared" si="4"/>
        <v>494.09000000002561</v>
      </c>
      <c r="K15" s="100">
        <v>415500</v>
      </c>
      <c r="L15" s="101">
        <v>415005.91</v>
      </c>
      <c r="M15" s="102">
        <f t="shared" si="5"/>
        <v>494.09000000002561</v>
      </c>
      <c r="N15" s="100">
        <v>0</v>
      </c>
      <c r="O15" s="101">
        <v>0</v>
      </c>
      <c r="P15" s="102">
        <f t="shared" si="6"/>
        <v>0</v>
      </c>
      <c r="Q15" s="100">
        <v>0</v>
      </c>
      <c r="R15" s="101">
        <v>0</v>
      </c>
      <c r="S15" s="102">
        <f t="shared" si="7"/>
        <v>0</v>
      </c>
      <c r="T15" s="100">
        <v>4500</v>
      </c>
      <c r="U15" s="101">
        <v>4500</v>
      </c>
      <c r="V15" s="102">
        <f t="shared" si="11"/>
        <v>0</v>
      </c>
      <c r="W15" s="100"/>
      <c r="X15" s="101"/>
      <c r="Y15" s="102">
        <f t="shared" si="8"/>
        <v>0</v>
      </c>
      <c r="Z15" s="100">
        <v>0</v>
      </c>
      <c r="AA15" s="101">
        <v>0</v>
      </c>
      <c r="AB15" s="102">
        <f t="shared" si="0"/>
        <v>0</v>
      </c>
      <c r="AC15" s="100">
        <v>0</v>
      </c>
      <c r="AD15" s="101">
        <v>0</v>
      </c>
      <c r="AE15" s="102">
        <f t="shared" si="9"/>
        <v>0</v>
      </c>
      <c r="AF15" s="100">
        <v>0</v>
      </c>
      <c r="AG15" s="101">
        <v>0</v>
      </c>
      <c r="AH15" s="102">
        <f t="shared" si="10"/>
        <v>0</v>
      </c>
      <c r="AI15" s="94"/>
      <c r="AJ15" s="94"/>
      <c r="AK15" s="94"/>
    </row>
    <row r="16" spans="1:38" ht="18.75" customHeight="1" x14ac:dyDescent="0.2">
      <c r="A16" s="87"/>
      <c r="B16" s="95">
        <v>2250</v>
      </c>
      <c r="C16" s="103" t="s">
        <v>71</v>
      </c>
      <c r="D16" s="104"/>
      <c r="E16" s="96">
        <f t="shared" si="1"/>
        <v>10400</v>
      </c>
      <c r="F16" s="97">
        <f t="shared" si="1"/>
        <v>10377.1</v>
      </c>
      <c r="G16" s="122">
        <f t="shared" si="2"/>
        <v>22.899999999999636</v>
      </c>
      <c r="H16" s="96">
        <f t="shared" si="3"/>
        <v>10400</v>
      </c>
      <c r="I16" s="97">
        <f t="shared" si="3"/>
        <v>10377.1</v>
      </c>
      <c r="J16" s="99">
        <f t="shared" si="4"/>
        <v>22.899999999999636</v>
      </c>
      <c r="K16" s="100">
        <v>10400</v>
      </c>
      <c r="L16" s="101">
        <v>10377.1</v>
      </c>
      <c r="M16" s="102">
        <f t="shared" si="5"/>
        <v>22.899999999999636</v>
      </c>
      <c r="N16" s="100">
        <v>0</v>
      </c>
      <c r="O16" s="101">
        <v>0</v>
      </c>
      <c r="P16" s="102">
        <f t="shared" si="6"/>
        <v>0</v>
      </c>
      <c r="Q16" s="100">
        <v>0</v>
      </c>
      <c r="R16" s="101">
        <v>0</v>
      </c>
      <c r="S16" s="102">
        <f t="shared" si="7"/>
        <v>0</v>
      </c>
      <c r="T16" s="100">
        <v>0</v>
      </c>
      <c r="U16" s="101">
        <v>0</v>
      </c>
      <c r="V16" s="102">
        <f t="shared" si="11"/>
        <v>0</v>
      </c>
      <c r="W16" s="100"/>
      <c r="X16" s="101"/>
      <c r="Y16" s="102">
        <f t="shared" si="8"/>
        <v>0</v>
      </c>
      <c r="Z16" s="100">
        <v>0</v>
      </c>
      <c r="AA16" s="101">
        <v>0</v>
      </c>
      <c r="AB16" s="102">
        <f t="shared" si="0"/>
        <v>0</v>
      </c>
      <c r="AC16" s="100">
        <v>0</v>
      </c>
      <c r="AD16" s="101">
        <v>0</v>
      </c>
      <c r="AE16" s="102">
        <f t="shared" si="9"/>
        <v>0</v>
      </c>
      <c r="AF16" s="100">
        <v>0</v>
      </c>
      <c r="AG16" s="101">
        <v>0</v>
      </c>
      <c r="AH16" s="102">
        <f t="shared" si="10"/>
        <v>0</v>
      </c>
      <c r="AI16" s="94"/>
      <c r="AJ16" s="94"/>
      <c r="AK16" s="94"/>
    </row>
    <row r="17" spans="1:37" ht="18.75" customHeight="1" x14ac:dyDescent="0.2">
      <c r="A17" s="87"/>
      <c r="B17" s="95">
        <v>2271</v>
      </c>
      <c r="C17" s="103" t="s">
        <v>72</v>
      </c>
      <c r="D17" s="104"/>
      <c r="E17" s="96">
        <f t="shared" si="1"/>
        <v>1400000</v>
      </c>
      <c r="F17" s="97">
        <f t="shared" si="1"/>
        <v>1348235.47</v>
      </c>
      <c r="G17" s="122">
        <f t="shared" si="2"/>
        <v>51764.530000000028</v>
      </c>
      <c r="H17" s="96">
        <f t="shared" si="3"/>
        <v>1400000</v>
      </c>
      <c r="I17" s="97">
        <f t="shared" si="3"/>
        <v>1348235.47</v>
      </c>
      <c r="J17" s="99">
        <f t="shared" si="4"/>
        <v>51764.530000000028</v>
      </c>
      <c r="K17" s="100">
        <f>1400000</f>
        <v>1400000</v>
      </c>
      <c r="L17" s="101">
        <v>1348235.47</v>
      </c>
      <c r="M17" s="102">
        <f t="shared" si="5"/>
        <v>51764.530000000028</v>
      </c>
      <c r="N17" s="100">
        <v>0</v>
      </c>
      <c r="O17" s="101">
        <v>0</v>
      </c>
      <c r="P17" s="102">
        <f t="shared" si="6"/>
        <v>0</v>
      </c>
      <c r="Q17" s="100">
        <v>0</v>
      </c>
      <c r="R17" s="101">
        <v>0</v>
      </c>
      <c r="S17" s="102">
        <f t="shared" si="7"/>
        <v>0</v>
      </c>
      <c r="T17" s="100">
        <v>0</v>
      </c>
      <c r="U17" s="101">
        <v>0</v>
      </c>
      <c r="V17" s="102">
        <f t="shared" si="11"/>
        <v>0</v>
      </c>
      <c r="W17" s="100"/>
      <c r="X17" s="101"/>
      <c r="Y17" s="102">
        <f t="shared" si="8"/>
        <v>0</v>
      </c>
      <c r="Z17" s="100">
        <v>0</v>
      </c>
      <c r="AA17" s="101">
        <v>0</v>
      </c>
      <c r="AB17" s="102">
        <f t="shared" si="0"/>
        <v>0</v>
      </c>
      <c r="AC17" s="100">
        <v>0</v>
      </c>
      <c r="AD17" s="101">
        <v>0</v>
      </c>
      <c r="AE17" s="102">
        <f t="shared" si="9"/>
        <v>0</v>
      </c>
      <c r="AF17" s="100">
        <v>0</v>
      </c>
      <c r="AG17" s="101">
        <v>0</v>
      </c>
      <c r="AH17" s="102">
        <f t="shared" si="10"/>
        <v>0</v>
      </c>
      <c r="AI17" s="94"/>
      <c r="AJ17" s="94"/>
      <c r="AK17" s="94"/>
    </row>
    <row r="18" spans="1:37" ht="18.75" customHeight="1" x14ac:dyDescent="0.2">
      <c r="A18" s="87"/>
      <c r="B18" s="95">
        <v>2272</v>
      </c>
      <c r="C18" s="103" t="s">
        <v>73</v>
      </c>
      <c r="D18" s="104"/>
      <c r="E18" s="96">
        <f t="shared" si="1"/>
        <v>107000</v>
      </c>
      <c r="F18" s="97">
        <f t="shared" si="1"/>
        <v>106810.04</v>
      </c>
      <c r="G18" s="122">
        <f t="shared" si="2"/>
        <v>189.9600000000064</v>
      </c>
      <c r="H18" s="96">
        <f t="shared" si="3"/>
        <v>107000</v>
      </c>
      <c r="I18" s="97">
        <f t="shared" si="3"/>
        <v>106810.04</v>
      </c>
      <c r="J18" s="99">
        <f t="shared" si="4"/>
        <v>189.9600000000064</v>
      </c>
      <c r="K18" s="100">
        <v>107000</v>
      </c>
      <c r="L18" s="101">
        <v>106810.04</v>
      </c>
      <c r="M18" s="102">
        <f t="shared" si="5"/>
        <v>189.9600000000064</v>
      </c>
      <c r="N18" s="100">
        <v>0</v>
      </c>
      <c r="O18" s="101">
        <v>0</v>
      </c>
      <c r="P18" s="102">
        <f t="shared" si="6"/>
        <v>0</v>
      </c>
      <c r="Q18" s="100">
        <v>0</v>
      </c>
      <c r="R18" s="101">
        <v>0</v>
      </c>
      <c r="S18" s="102">
        <f t="shared" si="7"/>
        <v>0</v>
      </c>
      <c r="T18" s="100">
        <v>0</v>
      </c>
      <c r="U18" s="101">
        <v>0</v>
      </c>
      <c r="V18" s="102">
        <f t="shared" si="11"/>
        <v>0</v>
      </c>
      <c r="W18" s="100"/>
      <c r="X18" s="101"/>
      <c r="Y18" s="102">
        <f t="shared" si="8"/>
        <v>0</v>
      </c>
      <c r="Z18" s="100">
        <v>0</v>
      </c>
      <c r="AA18" s="101">
        <v>0</v>
      </c>
      <c r="AB18" s="102">
        <f t="shared" si="0"/>
        <v>0</v>
      </c>
      <c r="AC18" s="100">
        <v>0</v>
      </c>
      <c r="AD18" s="101">
        <v>0</v>
      </c>
      <c r="AE18" s="102">
        <f t="shared" si="9"/>
        <v>0</v>
      </c>
      <c r="AF18" s="100">
        <v>0</v>
      </c>
      <c r="AG18" s="101">
        <v>0</v>
      </c>
      <c r="AH18" s="102">
        <f t="shared" si="10"/>
        <v>0</v>
      </c>
      <c r="AI18" s="94"/>
      <c r="AJ18" s="94"/>
      <c r="AK18" s="94"/>
    </row>
    <row r="19" spans="1:37" ht="18.75" customHeight="1" x14ac:dyDescent="0.2">
      <c r="A19" s="87"/>
      <c r="B19" s="95">
        <v>2273</v>
      </c>
      <c r="C19" s="103" t="s">
        <v>74</v>
      </c>
      <c r="D19" s="104"/>
      <c r="E19" s="96">
        <f t="shared" si="1"/>
        <v>448450</v>
      </c>
      <c r="F19" s="97">
        <f t="shared" si="1"/>
        <v>448412.9</v>
      </c>
      <c r="G19" s="122">
        <f t="shared" si="2"/>
        <v>37.099999999976717</v>
      </c>
      <c r="H19" s="96">
        <f t="shared" si="3"/>
        <v>448450</v>
      </c>
      <c r="I19" s="97">
        <f t="shared" si="3"/>
        <v>448412.9</v>
      </c>
      <c r="J19" s="99">
        <f t="shared" si="4"/>
        <v>37.099999999976717</v>
      </c>
      <c r="K19" s="100">
        <v>448450</v>
      </c>
      <c r="L19" s="101">
        <v>448412.9</v>
      </c>
      <c r="M19" s="102">
        <f t="shared" si="5"/>
        <v>37.099999999976717</v>
      </c>
      <c r="N19" s="100">
        <v>0</v>
      </c>
      <c r="O19" s="101">
        <v>0</v>
      </c>
      <c r="P19" s="102">
        <f t="shared" si="6"/>
        <v>0</v>
      </c>
      <c r="Q19" s="100">
        <v>0</v>
      </c>
      <c r="R19" s="101">
        <v>0</v>
      </c>
      <c r="S19" s="102">
        <f t="shared" si="7"/>
        <v>0</v>
      </c>
      <c r="T19" s="100">
        <v>0</v>
      </c>
      <c r="U19" s="101">
        <v>0</v>
      </c>
      <c r="V19" s="102">
        <f t="shared" si="11"/>
        <v>0</v>
      </c>
      <c r="W19" s="100"/>
      <c r="X19" s="101"/>
      <c r="Y19" s="102">
        <f t="shared" si="8"/>
        <v>0</v>
      </c>
      <c r="Z19" s="100">
        <v>0</v>
      </c>
      <c r="AA19" s="101">
        <v>0</v>
      </c>
      <c r="AB19" s="102">
        <f t="shared" si="0"/>
        <v>0</v>
      </c>
      <c r="AC19" s="100">
        <v>0</v>
      </c>
      <c r="AD19" s="101">
        <v>0</v>
      </c>
      <c r="AE19" s="102">
        <f t="shared" si="9"/>
        <v>0</v>
      </c>
      <c r="AF19" s="100">
        <v>0</v>
      </c>
      <c r="AG19" s="101">
        <v>0</v>
      </c>
      <c r="AH19" s="102">
        <f t="shared" si="10"/>
        <v>0</v>
      </c>
      <c r="AI19" s="94"/>
      <c r="AJ19" s="94"/>
      <c r="AK19" s="94"/>
    </row>
    <row r="20" spans="1:37" ht="18.75" customHeight="1" x14ac:dyDescent="0.2">
      <c r="A20" s="87"/>
      <c r="B20" s="95">
        <v>2274</v>
      </c>
      <c r="C20" s="103" t="s">
        <v>75</v>
      </c>
      <c r="D20" s="104"/>
      <c r="E20" s="96">
        <f t="shared" si="1"/>
        <v>0</v>
      </c>
      <c r="F20" s="97">
        <f t="shared" si="1"/>
        <v>0</v>
      </c>
      <c r="G20" s="122">
        <f t="shared" si="2"/>
        <v>0</v>
      </c>
      <c r="H20" s="96">
        <f t="shared" si="3"/>
        <v>0</v>
      </c>
      <c r="I20" s="97">
        <f t="shared" si="3"/>
        <v>0</v>
      </c>
      <c r="J20" s="99">
        <f t="shared" si="4"/>
        <v>0</v>
      </c>
      <c r="K20" s="100">
        <v>0</v>
      </c>
      <c r="L20" s="101">
        <v>0</v>
      </c>
      <c r="M20" s="102">
        <f t="shared" si="5"/>
        <v>0</v>
      </c>
      <c r="N20" s="100">
        <v>0</v>
      </c>
      <c r="O20" s="101">
        <v>0</v>
      </c>
      <c r="P20" s="102">
        <f t="shared" si="6"/>
        <v>0</v>
      </c>
      <c r="Q20" s="100">
        <v>0</v>
      </c>
      <c r="R20" s="101">
        <v>0</v>
      </c>
      <c r="S20" s="102">
        <f t="shared" si="7"/>
        <v>0</v>
      </c>
      <c r="T20" s="100">
        <v>0</v>
      </c>
      <c r="U20" s="101">
        <v>0</v>
      </c>
      <c r="V20" s="102">
        <f t="shared" si="11"/>
        <v>0</v>
      </c>
      <c r="W20" s="100"/>
      <c r="X20" s="101"/>
      <c r="Y20" s="102">
        <f t="shared" si="8"/>
        <v>0</v>
      </c>
      <c r="Z20" s="100">
        <v>0</v>
      </c>
      <c r="AA20" s="101">
        <v>0</v>
      </c>
      <c r="AB20" s="102">
        <f t="shared" si="0"/>
        <v>0</v>
      </c>
      <c r="AC20" s="100">
        <v>0</v>
      </c>
      <c r="AD20" s="101">
        <v>0</v>
      </c>
      <c r="AE20" s="102">
        <f t="shared" si="9"/>
        <v>0</v>
      </c>
      <c r="AF20" s="100">
        <v>0</v>
      </c>
      <c r="AG20" s="101">
        <v>0</v>
      </c>
      <c r="AH20" s="102">
        <f t="shared" si="10"/>
        <v>0</v>
      </c>
      <c r="AI20" s="94"/>
      <c r="AJ20" s="94"/>
      <c r="AK20" s="94"/>
    </row>
    <row r="21" spans="1:37" ht="18.75" customHeight="1" x14ac:dyDescent="0.2">
      <c r="A21" s="87"/>
      <c r="B21" s="95">
        <v>2275</v>
      </c>
      <c r="C21" s="103" t="s">
        <v>76</v>
      </c>
      <c r="D21" s="104"/>
      <c r="E21" s="96">
        <f t="shared" si="1"/>
        <v>7600</v>
      </c>
      <c r="F21" s="97">
        <f t="shared" si="1"/>
        <v>7513</v>
      </c>
      <c r="G21" s="122">
        <f t="shared" si="2"/>
        <v>87</v>
      </c>
      <c r="H21" s="96">
        <f t="shared" si="3"/>
        <v>7600</v>
      </c>
      <c r="I21" s="97">
        <f t="shared" si="3"/>
        <v>7513</v>
      </c>
      <c r="J21" s="99">
        <f t="shared" si="4"/>
        <v>87</v>
      </c>
      <c r="K21" s="100">
        <v>7600</v>
      </c>
      <c r="L21" s="101">
        <v>7513</v>
      </c>
      <c r="M21" s="102">
        <f t="shared" si="5"/>
        <v>87</v>
      </c>
      <c r="N21" s="100">
        <v>0</v>
      </c>
      <c r="O21" s="101">
        <v>0</v>
      </c>
      <c r="P21" s="102">
        <f t="shared" si="6"/>
        <v>0</v>
      </c>
      <c r="Q21" s="100">
        <v>0</v>
      </c>
      <c r="R21" s="101">
        <v>0</v>
      </c>
      <c r="S21" s="102">
        <f t="shared" si="7"/>
        <v>0</v>
      </c>
      <c r="T21" s="100">
        <v>0</v>
      </c>
      <c r="U21" s="101">
        <v>0</v>
      </c>
      <c r="V21" s="102">
        <f t="shared" si="11"/>
        <v>0</v>
      </c>
      <c r="W21" s="100"/>
      <c r="X21" s="101"/>
      <c r="Y21" s="102">
        <f t="shared" si="8"/>
        <v>0</v>
      </c>
      <c r="Z21" s="100">
        <v>0</v>
      </c>
      <c r="AA21" s="101">
        <v>0</v>
      </c>
      <c r="AB21" s="102">
        <f t="shared" si="0"/>
        <v>0</v>
      </c>
      <c r="AC21" s="100">
        <v>0</v>
      </c>
      <c r="AD21" s="101">
        <v>0</v>
      </c>
      <c r="AE21" s="102">
        <f t="shared" si="9"/>
        <v>0</v>
      </c>
      <c r="AF21" s="100">
        <v>0</v>
      </c>
      <c r="AG21" s="101">
        <v>0</v>
      </c>
      <c r="AH21" s="102">
        <f t="shared" si="10"/>
        <v>0</v>
      </c>
      <c r="AI21" s="94"/>
      <c r="AJ21" s="94"/>
      <c r="AK21" s="94"/>
    </row>
    <row r="22" spans="1:37" ht="18.75" customHeight="1" x14ac:dyDescent="0.2">
      <c r="A22" s="87"/>
      <c r="B22" s="95">
        <v>2282</v>
      </c>
      <c r="C22" s="123" t="s">
        <v>77</v>
      </c>
      <c r="D22" s="123"/>
      <c r="E22" s="96">
        <f t="shared" si="1"/>
        <v>470</v>
      </c>
      <c r="F22" s="97">
        <f t="shared" si="1"/>
        <v>470</v>
      </c>
      <c r="G22" s="122">
        <f t="shared" si="2"/>
        <v>0</v>
      </c>
      <c r="H22" s="96">
        <f t="shared" si="3"/>
        <v>470</v>
      </c>
      <c r="I22" s="97">
        <f t="shared" si="3"/>
        <v>470</v>
      </c>
      <c r="J22" s="99">
        <f t="shared" si="4"/>
        <v>0</v>
      </c>
      <c r="K22" s="100">
        <v>470</v>
      </c>
      <c r="L22" s="101">
        <v>470</v>
      </c>
      <c r="M22" s="102">
        <f t="shared" si="5"/>
        <v>0</v>
      </c>
      <c r="N22" s="100">
        <v>0</v>
      </c>
      <c r="O22" s="101">
        <v>0</v>
      </c>
      <c r="P22" s="102">
        <f t="shared" si="6"/>
        <v>0</v>
      </c>
      <c r="Q22" s="100">
        <v>0</v>
      </c>
      <c r="R22" s="101">
        <v>0</v>
      </c>
      <c r="S22" s="102">
        <f t="shared" si="7"/>
        <v>0</v>
      </c>
      <c r="T22" s="100">
        <v>0</v>
      </c>
      <c r="U22" s="101">
        <v>0</v>
      </c>
      <c r="V22" s="102">
        <f t="shared" si="11"/>
        <v>0</v>
      </c>
      <c r="W22" s="100"/>
      <c r="X22" s="101"/>
      <c r="Y22" s="102">
        <f t="shared" si="8"/>
        <v>0</v>
      </c>
      <c r="Z22" s="100">
        <v>0</v>
      </c>
      <c r="AA22" s="101">
        <v>0</v>
      </c>
      <c r="AB22" s="102">
        <f t="shared" si="0"/>
        <v>0</v>
      </c>
      <c r="AC22" s="100">
        <v>0</v>
      </c>
      <c r="AD22" s="101">
        <v>0</v>
      </c>
      <c r="AE22" s="102">
        <f t="shared" si="9"/>
        <v>0</v>
      </c>
      <c r="AF22" s="100">
        <v>0</v>
      </c>
      <c r="AG22" s="101">
        <v>0</v>
      </c>
      <c r="AH22" s="102">
        <f t="shared" si="10"/>
        <v>0</v>
      </c>
      <c r="AI22" s="94"/>
      <c r="AJ22" s="94"/>
      <c r="AK22" s="94"/>
    </row>
    <row r="23" spans="1:37" ht="18.75" customHeight="1" x14ac:dyDescent="0.2">
      <c r="A23" s="87"/>
      <c r="B23" s="95">
        <v>2730</v>
      </c>
      <c r="C23" s="103" t="s">
        <v>78</v>
      </c>
      <c r="D23" s="104"/>
      <c r="E23" s="96">
        <f t="shared" si="1"/>
        <v>0</v>
      </c>
      <c r="F23" s="97">
        <f t="shared" si="1"/>
        <v>0</v>
      </c>
      <c r="G23" s="122">
        <f t="shared" si="2"/>
        <v>0</v>
      </c>
      <c r="H23" s="96">
        <f t="shared" si="3"/>
        <v>0</v>
      </c>
      <c r="I23" s="97">
        <f t="shared" si="3"/>
        <v>0</v>
      </c>
      <c r="J23" s="99">
        <f t="shared" si="4"/>
        <v>0</v>
      </c>
      <c r="K23" s="100">
        <v>0</v>
      </c>
      <c r="L23" s="101">
        <v>0</v>
      </c>
      <c r="M23" s="102">
        <f t="shared" si="5"/>
        <v>0</v>
      </c>
      <c r="N23" s="100">
        <v>0</v>
      </c>
      <c r="O23" s="101">
        <v>0</v>
      </c>
      <c r="P23" s="102">
        <f t="shared" si="6"/>
        <v>0</v>
      </c>
      <c r="Q23" s="100">
        <v>0</v>
      </c>
      <c r="R23" s="101">
        <v>0</v>
      </c>
      <c r="S23" s="102">
        <f t="shared" si="7"/>
        <v>0</v>
      </c>
      <c r="T23" s="100">
        <v>0</v>
      </c>
      <c r="U23" s="101">
        <v>0</v>
      </c>
      <c r="V23" s="102">
        <f t="shared" si="11"/>
        <v>0</v>
      </c>
      <c r="W23" s="100"/>
      <c r="X23" s="101"/>
      <c r="Y23" s="102">
        <f t="shared" si="8"/>
        <v>0</v>
      </c>
      <c r="Z23" s="100">
        <v>0</v>
      </c>
      <c r="AA23" s="101">
        <v>0</v>
      </c>
      <c r="AB23" s="102">
        <f t="shared" si="0"/>
        <v>0</v>
      </c>
      <c r="AC23" s="100">
        <v>0</v>
      </c>
      <c r="AD23" s="101">
        <v>0</v>
      </c>
      <c r="AE23" s="102">
        <f t="shared" si="9"/>
        <v>0</v>
      </c>
      <c r="AF23" s="100">
        <v>0</v>
      </c>
      <c r="AG23" s="101">
        <v>0</v>
      </c>
      <c r="AH23" s="102">
        <f t="shared" si="10"/>
        <v>0</v>
      </c>
      <c r="AI23" s="94"/>
      <c r="AJ23" s="94"/>
      <c r="AK23" s="94"/>
    </row>
    <row r="24" spans="1:37" ht="18.75" customHeight="1" x14ac:dyDescent="0.2">
      <c r="A24" s="87"/>
      <c r="B24" s="95">
        <v>2800</v>
      </c>
      <c r="C24" s="103" t="s">
        <v>79</v>
      </c>
      <c r="D24" s="104"/>
      <c r="E24" s="96">
        <f t="shared" si="1"/>
        <v>0</v>
      </c>
      <c r="F24" s="97">
        <f t="shared" si="1"/>
        <v>0</v>
      </c>
      <c r="G24" s="122">
        <f t="shared" si="2"/>
        <v>0</v>
      </c>
      <c r="H24" s="96">
        <f t="shared" si="3"/>
        <v>0</v>
      </c>
      <c r="I24" s="97">
        <f t="shared" si="3"/>
        <v>0</v>
      </c>
      <c r="J24" s="99">
        <f t="shared" si="4"/>
        <v>0</v>
      </c>
      <c r="K24" s="100">
        <v>0</v>
      </c>
      <c r="L24" s="101">
        <v>0</v>
      </c>
      <c r="M24" s="102">
        <f t="shared" si="5"/>
        <v>0</v>
      </c>
      <c r="N24" s="100">
        <v>0</v>
      </c>
      <c r="O24" s="101">
        <v>0</v>
      </c>
      <c r="P24" s="102">
        <f t="shared" si="6"/>
        <v>0</v>
      </c>
      <c r="Q24" s="100">
        <v>0</v>
      </c>
      <c r="R24" s="101">
        <v>0</v>
      </c>
      <c r="S24" s="102">
        <f t="shared" si="7"/>
        <v>0</v>
      </c>
      <c r="T24" s="100">
        <v>0</v>
      </c>
      <c r="U24" s="101">
        <v>0</v>
      </c>
      <c r="V24" s="102">
        <f t="shared" si="11"/>
        <v>0</v>
      </c>
      <c r="W24" s="100"/>
      <c r="X24" s="101"/>
      <c r="Y24" s="102">
        <f t="shared" si="8"/>
        <v>0</v>
      </c>
      <c r="Z24" s="100">
        <v>0</v>
      </c>
      <c r="AA24" s="101">
        <v>0</v>
      </c>
      <c r="AB24" s="102">
        <f t="shared" si="0"/>
        <v>0</v>
      </c>
      <c r="AC24" s="100">
        <v>0</v>
      </c>
      <c r="AD24" s="101">
        <v>0</v>
      </c>
      <c r="AE24" s="102">
        <f t="shared" si="9"/>
        <v>0</v>
      </c>
      <c r="AF24" s="100">
        <v>0</v>
      </c>
      <c r="AG24" s="101">
        <v>0</v>
      </c>
      <c r="AH24" s="102">
        <f t="shared" si="10"/>
        <v>0</v>
      </c>
      <c r="AI24" s="94"/>
      <c r="AJ24" s="94"/>
      <c r="AK24" s="94"/>
    </row>
    <row r="25" spans="1:37" ht="18.75" customHeight="1" x14ac:dyDescent="0.2">
      <c r="A25" s="87"/>
      <c r="B25" s="95">
        <v>3110</v>
      </c>
      <c r="C25" s="103" t="s">
        <v>80</v>
      </c>
      <c r="D25" s="104"/>
      <c r="E25" s="96">
        <f t="shared" si="1"/>
        <v>95750</v>
      </c>
      <c r="F25" s="97">
        <f t="shared" si="1"/>
        <v>95723</v>
      </c>
      <c r="G25" s="122">
        <f t="shared" si="2"/>
        <v>27</v>
      </c>
      <c r="H25" s="96">
        <f t="shared" si="3"/>
        <v>0</v>
      </c>
      <c r="I25" s="97">
        <f t="shared" si="3"/>
        <v>0</v>
      </c>
      <c r="J25" s="99">
        <f t="shared" si="4"/>
        <v>0</v>
      </c>
      <c r="K25" s="100">
        <v>0</v>
      </c>
      <c r="L25" s="101">
        <v>0</v>
      </c>
      <c r="M25" s="102">
        <f t="shared" si="5"/>
        <v>0</v>
      </c>
      <c r="N25" s="100">
        <v>0</v>
      </c>
      <c r="O25" s="101">
        <v>0</v>
      </c>
      <c r="P25" s="102">
        <f t="shared" si="6"/>
        <v>0</v>
      </c>
      <c r="Q25" s="100">
        <v>0</v>
      </c>
      <c r="R25" s="101">
        <v>0</v>
      </c>
      <c r="S25" s="102">
        <f t="shared" si="7"/>
        <v>0</v>
      </c>
      <c r="T25" s="100">
        <v>0</v>
      </c>
      <c r="U25" s="101">
        <v>0</v>
      </c>
      <c r="V25" s="102">
        <f t="shared" si="11"/>
        <v>0</v>
      </c>
      <c r="W25" s="100">
        <v>29400</v>
      </c>
      <c r="X25" s="101">
        <v>29400</v>
      </c>
      <c r="Y25" s="102">
        <f t="shared" si="8"/>
        <v>0</v>
      </c>
      <c r="Z25" s="100">
        <v>66350</v>
      </c>
      <c r="AA25" s="101">
        <v>66323</v>
      </c>
      <c r="AB25" s="102">
        <f t="shared" si="0"/>
        <v>27</v>
      </c>
      <c r="AC25" s="100">
        <v>0</v>
      </c>
      <c r="AD25" s="101">
        <v>0</v>
      </c>
      <c r="AE25" s="102">
        <f t="shared" si="9"/>
        <v>0</v>
      </c>
      <c r="AF25" s="100">
        <v>0</v>
      </c>
      <c r="AG25" s="101">
        <v>0</v>
      </c>
      <c r="AH25" s="102">
        <f t="shared" si="10"/>
        <v>0</v>
      </c>
      <c r="AI25" s="94"/>
      <c r="AJ25" s="94"/>
      <c r="AK25" s="94"/>
    </row>
    <row r="26" spans="1:37" ht="18.75" customHeight="1" x14ac:dyDescent="0.2">
      <c r="A26" s="87"/>
      <c r="B26" s="105">
        <v>3132</v>
      </c>
      <c r="C26" s="124" t="s">
        <v>81</v>
      </c>
      <c r="D26" s="125"/>
      <c r="E26" s="96">
        <f t="shared" si="1"/>
        <v>0</v>
      </c>
      <c r="F26" s="97">
        <f t="shared" si="1"/>
        <v>0</v>
      </c>
      <c r="G26" s="122">
        <f t="shared" si="2"/>
        <v>0</v>
      </c>
      <c r="H26" s="96">
        <f t="shared" si="3"/>
        <v>0</v>
      </c>
      <c r="I26" s="97">
        <f t="shared" si="3"/>
        <v>0</v>
      </c>
      <c r="J26" s="99">
        <f t="shared" si="4"/>
        <v>0</v>
      </c>
      <c r="K26" s="100">
        <v>0</v>
      </c>
      <c r="L26" s="101">
        <v>0</v>
      </c>
      <c r="M26" s="102">
        <f t="shared" si="5"/>
        <v>0</v>
      </c>
      <c r="N26" s="100">
        <v>0</v>
      </c>
      <c r="O26" s="101">
        <v>0</v>
      </c>
      <c r="P26" s="102">
        <f t="shared" si="6"/>
        <v>0</v>
      </c>
      <c r="Q26" s="100">
        <v>0</v>
      </c>
      <c r="R26" s="101">
        <v>0</v>
      </c>
      <c r="S26" s="102">
        <f t="shared" si="7"/>
        <v>0</v>
      </c>
      <c r="T26" s="100">
        <v>0</v>
      </c>
      <c r="U26" s="101">
        <v>0</v>
      </c>
      <c r="V26" s="102">
        <f t="shared" si="11"/>
        <v>0</v>
      </c>
      <c r="W26" s="100"/>
      <c r="X26" s="101"/>
      <c r="Y26" s="102">
        <f t="shared" si="8"/>
        <v>0</v>
      </c>
      <c r="Z26" s="100">
        <v>0</v>
      </c>
      <c r="AA26" s="101">
        <v>0</v>
      </c>
      <c r="AB26" s="102">
        <f t="shared" si="0"/>
        <v>0</v>
      </c>
      <c r="AC26" s="100">
        <v>0</v>
      </c>
      <c r="AD26" s="101">
        <v>0</v>
      </c>
      <c r="AE26" s="102">
        <f t="shared" si="9"/>
        <v>0</v>
      </c>
      <c r="AF26" s="100">
        <v>0</v>
      </c>
      <c r="AG26" s="101">
        <v>0</v>
      </c>
      <c r="AH26" s="102">
        <f t="shared" si="10"/>
        <v>0</v>
      </c>
      <c r="AI26" s="94"/>
      <c r="AJ26" s="94"/>
      <c r="AK26" s="94"/>
    </row>
    <row r="27" spans="1:37" ht="18.75" customHeight="1" thickBot="1" x14ac:dyDescent="0.25">
      <c r="A27" s="87"/>
      <c r="B27" s="105">
        <v>3142</v>
      </c>
      <c r="C27" s="126" t="s">
        <v>82</v>
      </c>
      <c r="D27" s="126"/>
      <c r="E27" s="106">
        <f t="shared" si="1"/>
        <v>0</v>
      </c>
      <c r="F27" s="107">
        <f t="shared" si="1"/>
        <v>0</v>
      </c>
      <c r="G27" s="127">
        <f>E27-F27</f>
        <v>0</v>
      </c>
      <c r="H27" s="106">
        <f t="shared" si="3"/>
        <v>0</v>
      </c>
      <c r="I27" s="107">
        <f t="shared" si="3"/>
        <v>0</v>
      </c>
      <c r="J27" s="108">
        <f>H27-I27</f>
        <v>0</v>
      </c>
      <c r="K27" s="109">
        <v>0</v>
      </c>
      <c r="L27" s="101">
        <v>0</v>
      </c>
      <c r="M27" s="110">
        <f>K27-L27</f>
        <v>0</v>
      </c>
      <c r="N27" s="109">
        <v>0</v>
      </c>
      <c r="O27" s="101">
        <v>0</v>
      </c>
      <c r="P27" s="110">
        <f>N27-O27</f>
        <v>0</v>
      </c>
      <c r="Q27" s="109">
        <v>0</v>
      </c>
      <c r="R27" s="101">
        <v>0</v>
      </c>
      <c r="S27" s="110">
        <f>Q27-R27</f>
        <v>0</v>
      </c>
      <c r="T27" s="109">
        <v>0</v>
      </c>
      <c r="U27" s="101">
        <v>0</v>
      </c>
      <c r="V27" s="110">
        <f>T27-U27</f>
        <v>0</v>
      </c>
      <c r="W27" s="109">
        <v>0</v>
      </c>
      <c r="X27" s="101">
        <v>0</v>
      </c>
      <c r="Y27" s="110">
        <f>W27-X27</f>
        <v>0</v>
      </c>
      <c r="Z27" s="109">
        <v>0</v>
      </c>
      <c r="AA27" s="101">
        <v>0</v>
      </c>
      <c r="AB27" s="110">
        <f t="shared" si="0"/>
        <v>0</v>
      </c>
      <c r="AC27" s="109">
        <v>0</v>
      </c>
      <c r="AD27" s="101">
        <v>0</v>
      </c>
      <c r="AE27" s="110">
        <f>AC27-AD27</f>
        <v>0</v>
      </c>
      <c r="AF27" s="109">
        <v>0</v>
      </c>
      <c r="AG27" s="101">
        <v>0</v>
      </c>
      <c r="AH27" s="110">
        <f>AF27-AG27</f>
        <v>0</v>
      </c>
      <c r="AI27" s="94"/>
      <c r="AJ27" s="94"/>
      <c r="AK27" s="94"/>
    </row>
  </sheetData>
  <sheetProtection sheet="1" objects="1" scenarios="1"/>
  <mergeCells count="35">
    <mergeCell ref="C27:D27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10:A27"/>
    <mergeCell ref="C10:D10"/>
    <mergeCell ref="C11:D11"/>
    <mergeCell ref="C12:D12"/>
    <mergeCell ref="C13:D13"/>
    <mergeCell ref="C14:D14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rowBreaks count="1" manualBreakCount="1">
    <brk id="9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0270E-78FD-4A80-8C0E-8F787EE4F86C}">
  <sheetPr codeName="Лист7"/>
  <dimension ref="A1:O124"/>
  <sheetViews>
    <sheetView zoomScale="85" zoomScaleNormal="85" zoomScaleSheetLayoutView="100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4" style="2" hidden="1" customWidth="1" outlineLevel="1"/>
    <col min="6" max="6" width="12.7109375" style="2" customWidth="1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ЗДО4!B4</f>
        <v>за 12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132">
        <f>SUM(D6:D50)</f>
        <v>58708</v>
      </c>
      <c r="E4" s="6">
        <f>D5-D4</f>
        <v>1634007.17</v>
      </c>
      <c r="F4" s="7"/>
      <c r="G4" s="7"/>
      <c r="I4" s="7"/>
      <c r="J4" s="7"/>
      <c r="K4" s="7"/>
      <c r="M4" s="7"/>
      <c r="N4" s="7"/>
      <c r="O4" s="7"/>
    </row>
    <row r="5" spans="1:15" ht="19.5" hidden="1" customHeight="1" outlineLevel="1" x14ac:dyDescent="0.3">
      <c r="A5" s="8"/>
      <c r="B5" s="8"/>
      <c r="C5" s="9"/>
      <c r="D5" s="9">
        <f>ЗДО4!I11</f>
        <v>1692715.17</v>
      </c>
      <c r="E5" s="7" t="b">
        <f>D5=D4</f>
        <v>0</v>
      </c>
      <c r="F5" s="7"/>
      <c r="G5" s="7"/>
      <c r="I5" s="7"/>
      <c r="J5" s="7"/>
      <c r="K5" s="7"/>
      <c r="M5" s="7"/>
      <c r="N5" s="7"/>
      <c r="O5" s="7"/>
    </row>
    <row r="6" spans="1:15" hidden="1" collapsed="1" x14ac:dyDescent="0.3">
      <c r="A6" s="10">
        <v>2210.1</v>
      </c>
      <c r="B6" s="11" t="s">
        <v>3</v>
      </c>
      <c r="C6" s="11"/>
      <c r="D6" s="12"/>
      <c r="E6" s="7"/>
      <c r="F6" s="7"/>
      <c r="G6" s="7"/>
      <c r="I6" s="7"/>
      <c r="J6" s="7"/>
      <c r="K6" s="7"/>
      <c r="M6" s="7"/>
      <c r="N6" s="7"/>
      <c r="O6" s="7"/>
    </row>
    <row r="7" spans="1:15" hidden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SUM(C9:C14)</f>
        <v>0</v>
      </c>
      <c r="D8" s="16"/>
      <c r="E8" s="17">
        <f>D7-C8</f>
        <v>0</v>
      </c>
    </row>
    <row r="9" spans="1:15" hidden="1" collapsed="1" x14ac:dyDescent="0.3">
      <c r="A9" s="10"/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8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/>
      <c r="B14" s="20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>
        <v>2210.3000000000002</v>
      </c>
      <c r="B15" s="11" t="s">
        <v>5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2210.4</v>
      </c>
      <c r="B16" s="11" t="s">
        <v>6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x14ac:dyDescent="0.3">
      <c r="A17" s="10">
        <v>2210.5</v>
      </c>
      <c r="B17" s="11" t="s">
        <v>7</v>
      </c>
      <c r="C17" s="11"/>
      <c r="D17" s="12">
        <f>C18</f>
        <v>31467</v>
      </c>
      <c r="E17" s="7"/>
      <c r="F17" s="7"/>
      <c r="G17" s="7"/>
      <c r="I17" s="7"/>
      <c r="J17" s="7"/>
      <c r="K17" s="7"/>
      <c r="M17" s="7"/>
      <c r="N17" s="7"/>
      <c r="O17" s="7"/>
    </row>
    <row r="18" spans="1:15" hidden="1" outlineLevel="1" x14ac:dyDescent="0.3">
      <c r="A18" s="13"/>
      <c r="B18" s="14"/>
      <c r="C18" s="15">
        <f>SUM(C19:C35)</f>
        <v>31467</v>
      </c>
      <c r="D18" s="16"/>
      <c r="E18" s="17">
        <f>D17-C18</f>
        <v>0</v>
      </c>
    </row>
    <row r="19" spans="1:15" collapsed="1" x14ac:dyDescent="0.3">
      <c r="A19" s="10"/>
      <c r="B19" s="18" t="s">
        <v>8</v>
      </c>
      <c r="C19" s="16">
        <f>8400+12236</f>
        <v>20636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8" t="s">
        <v>9</v>
      </c>
      <c r="C20" s="16">
        <v>5690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8" t="s">
        <v>10</v>
      </c>
      <c r="C21" s="16">
        <v>1015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x14ac:dyDescent="0.3">
      <c r="A22" s="10"/>
      <c r="B22" s="18" t="s">
        <v>11</v>
      </c>
      <c r="C22" s="16">
        <f>2490+1636</f>
        <v>4126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8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9"/>
      <c r="C24" s="21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0"/>
      <c r="B27" s="19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9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19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0"/>
      <c r="B30" s="19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/>
      <c r="B31" s="19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/>
      <c r="B34" s="19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0"/>
      <c r="B35" s="20"/>
      <c r="C35" s="16"/>
      <c r="D35" s="16"/>
      <c r="E35" s="7"/>
      <c r="F35" s="7"/>
      <c r="G35" s="7"/>
      <c r="I35" s="7"/>
      <c r="J35" s="7"/>
      <c r="K35" s="7"/>
      <c r="M35" s="7"/>
      <c r="N35" s="7"/>
      <c r="O35" s="7"/>
    </row>
    <row r="36" spans="1:15" x14ac:dyDescent="0.3">
      <c r="A36" s="10">
        <v>2210.6</v>
      </c>
      <c r="B36" s="11" t="s">
        <v>12</v>
      </c>
      <c r="C36" s="11"/>
      <c r="D36" s="12">
        <f>10356+7997</f>
        <v>18353</v>
      </c>
      <c r="E36" s="7"/>
      <c r="F36" s="7"/>
      <c r="G36" s="7"/>
      <c r="I36" s="7"/>
      <c r="J36" s="7"/>
      <c r="K36" s="7"/>
      <c r="M36" s="7"/>
      <c r="N36" s="7"/>
      <c r="O36" s="7"/>
    </row>
    <row r="37" spans="1:15" hidden="1" x14ac:dyDescent="0.3">
      <c r="A37" s="10">
        <v>2210.6999999999998</v>
      </c>
      <c r="B37" s="11" t="s">
        <v>13</v>
      </c>
      <c r="C37" s="11"/>
      <c r="D37" s="12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outlineLevel="1" x14ac:dyDescent="0.3">
      <c r="A38" s="13"/>
      <c r="B38" s="14"/>
      <c r="C38" s="15">
        <f>SUM(C39:C42)</f>
        <v>0</v>
      </c>
      <c r="D38" s="16"/>
      <c r="E38" s="17">
        <f>D37-C38</f>
        <v>0</v>
      </c>
    </row>
    <row r="39" spans="1:15" hidden="1" collapsed="1" x14ac:dyDescent="0.3">
      <c r="A39" s="10"/>
      <c r="B39" s="19"/>
      <c r="C39" s="16"/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0"/>
      <c r="B40" s="19"/>
      <c r="C40" s="16"/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0"/>
      <c r="B41" s="19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0"/>
      <c r="B42" s="20"/>
      <c r="C42" s="16"/>
      <c r="D42" s="16"/>
      <c r="E42" s="7"/>
      <c r="F42" s="7"/>
      <c r="G42" s="7"/>
      <c r="I42" s="7"/>
      <c r="J42" s="7"/>
      <c r="K42" s="7"/>
      <c r="M42" s="7"/>
      <c r="N42" s="7"/>
      <c r="O42" s="7"/>
    </row>
    <row r="43" spans="1:15" x14ac:dyDescent="0.3">
      <c r="A43" s="10">
        <v>2210.8000000000002</v>
      </c>
      <c r="B43" s="11" t="s">
        <v>14</v>
      </c>
      <c r="C43" s="11"/>
      <c r="D43" s="12">
        <v>2040</v>
      </c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0">
        <v>2210.9</v>
      </c>
      <c r="B44" s="11" t="s">
        <v>15</v>
      </c>
      <c r="C44" s="11"/>
      <c r="D44" s="12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outlineLevel="1" x14ac:dyDescent="0.3">
      <c r="A45" s="13"/>
      <c r="B45" s="14"/>
      <c r="C45" s="15">
        <f>SUM(C46:C49)</f>
        <v>0</v>
      </c>
      <c r="D45" s="16"/>
      <c r="E45" s="17">
        <f>D44-C45</f>
        <v>0</v>
      </c>
    </row>
    <row r="46" spans="1:15" hidden="1" collapsed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20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x14ac:dyDescent="0.3">
      <c r="A50" s="10">
        <v>2211.9</v>
      </c>
      <c r="B50" s="11" t="s">
        <v>16</v>
      </c>
      <c r="C50" s="11"/>
      <c r="D50" s="12">
        <f>C51</f>
        <v>6848</v>
      </c>
      <c r="E50" s="7"/>
      <c r="F50" s="7"/>
      <c r="G50" s="7"/>
      <c r="I50" s="7"/>
      <c r="J50" s="7"/>
      <c r="K50" s="7"/>
      <c r="M50" s="7"/>
      <c r="N50" s="7"/>
      <c r="O50" s="7"/>
    </row>
    <row r="51" spans="1:15" hidden="1" outlineLevel="1" x14ac:dyDescent="0.3">
      <c r="A51" s="13"/>
      <c r="B51" s="14"/>
      <c r="C51" s="15">
        <f>SUM(C52:C64)</f>
        <v>6848</v>
      </c>
      <c r="D51" s="16"/>
      <c r="E51" s="17">
        <f>D50-C51</f>
        <v>0</v>
      </c>
    </row>
    <row r="52" spans="1:15" collapsed="1" x14ac:dyDescent="0.3">
      <c r="A52" s="10"/>
      <c r="B52" s="19" t="s">
        <v>17</v>
      </c>
      <c r="C52" s="16">
        <v>1500</v>
      </c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x14ac:dyDescent="0.3">
      <c r="A53" s="10"/>
      <c r="B53" s="19" t="s">
        <v>18</v>
      </c>
      <c r="C53" s="16">
        <v>5348</v>
      </c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0"/>
      <c r="B54" s="19"/>
      <c r="C54" s="16"/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0"/>
      <c r="B55" s="19"/>
      <c r="C55" s="16"/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0"/>
      <c r="B56" s="19"/>
      <c r="C56" s="16"/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0"/>
      <c r="B57" s="19"/>
      <c r="C57" s="16"/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0"/>
      <c r="B58" s="19"/>
      <c r="C58" s="16"/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0"/>
      <c r="B59" s="18"/>
      <c r="C59" s="16"/>
      <c r="D59" s="16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0"/>
      <c r="B60" s="19"/>
      <c r="C60" s="16"/>
      <c r="D60" s="16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0"/>
      <c r="B61" s="18"/>
      <c r="C61" s="16"/>
      <c r="D61" s="16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0"/>
      <c r="B62" s="18"/>
      <c r="C62" s="16"/>
      <c r="D62" s="16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0"/>
      <c r="B63" s="18"/>
      <c r="C63" s="16"/>
      <c r="D63" s="16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outlineLevel="1" x14ac:dyDescent="0.3">
      <c r="A64" s="7"/>
      <c r="B64" s="22"/>
      <c r="D64" s="3" t="b">
        <f>D4=D5</f>
        <v>0</v>
      </c>
      <c r="E64" s="7"/>
      <c r="F64" s="7"/>
      <c r="G64" s="7"/>
      <c r="I64" s="7"/>
      <c r="J64" s="7"/>
      <c r="K64" s="7"/>
      <c r="M64" s="7"/>
      <c r="N64" s="7"/>
      <c r="O64" s="7"/>
    </row>
    <row r="65" spans="1:15" collapsed="1" x14ac:dyDescent="0.3">
      <c r="A65" s="7"/>
      <c r="B65" s="22"/>
      <c r="D65" s="23" t="s">
        <v>19</v>
      </c>
      <c r="E65" s="7"/>
      <c r="F65" s="7"/>
      <c r="G65" s="7"/>
      <c r="I65" s="7"/>
      <c r="J65" s="7"/>
      <c r="K65" s="7"/>
      <c r="M65" s="7"/>
      <c r="N65" s="7"/>
      <c r="O65" s="7"/>
    </row>
    <row r="66" spans="1:15" x14ac:dyDescent="0.3">
      <c r="A66" s="7"/>
      <c r="B66" s="7"/>
      <c r="D66" s="23" t="s">
        <v>19</v>
      </c>
      <c r="E66" s="7"/>
      <c r="F66" s="7"/>
      <c r="G66" s="7"/>
      <c r="I66" s="7"/>
      <c r="J66" s="7"/>
      <c r="K66" s="7"/>
      <c r="M66" s="7"/>
      <c r="N66" s="7"/>
      <c r="O66" s="7"/>
    </row>
    <row r="67" spans="1:15" ht="14.25" customHeight="1" x14ac:dyDescent="0.3">
      <c r="D67" s="23" t="s">
        <v>19</v>
      </c>
    </row>
    <row r="68" spans="1:15" ht="39.75" customHeight="1" x14ac:dyDescent="0.3">
      <c r="A68" s="4">
        <v>2240</v>
      </c>
      <c r="B68" s="5" t="s">
        <v>20</v>
      </c>
      <c r="C68" s="5"/>
      <c r="D68" s="132">
        <f>SUM(D70:D107)</f>
        <v>415005.90999999986</v>
      </c>
      <c r="E68" s="6">
        <f>D69-D68</f>
        <v>1180918.3600000001</v>
      </c>
      <c r="F68" s="7"/>
      <c r="G68" s="7"/>
      <c r="I68" s="7"/>
      <c r="J68" s="7"/>
      <c r="K68" s="7"/>
      <c r="M68" s="7"/>
      <c r="N68" s="7"/>
      <c r="O68" s="7"/>
    </row>
    <row r="69" spans="1:15" ht="23.25" hidden="1" customHeight="1" outlineLevel="1" x14ac:dyDescent="0.3">
      <c r="A69" s="24">
        <v>2240</v>
      </c>
      <c r="B69" s="24"/>
      <c r="C69" s="9"/>
      <c r="D69" s="9">
        <f>ЗДО4!I14</f>
        <v>1595924.27</v>
      </c>
      <c r="E69" s="7" t="b">
        <f>D69=D68</f>
        <v>0</v>
      </c>
      <c r="F69" s="7"/>
    </row>
    <row r="70" spans="1:15" collapsed="1" x14ac:dyDescent="0.3">
      <c r="A70" s="13">
        <v>2240.1</v>
      </c>
      <c r="B70" s="11" t="s">
        <v>21</v>
      </c>
      <c r="C70" s="11"/>
      <c r="D70" s="12">
        <f>3004+53402</f>
        <v>56406</v>
      </c>
    </row>
    <row r="71" spans="1:15" hidden="1" x14ac:dyDescent="0.3">
      <c r="A71" s="13">
        <v>2240.1999999999998</v>
      </c>
      <c r="B71" s="25" t="s">
        <v>22</v>
      </c>
      <c r="C71" s="26"/>
      <c r="D71" s="12"/>
    </row>
    <row r="72" spans="1:15" hidden="1" x14ac:dyDescent="0.3">
      <c r="A72" s="13">
        <v>2240.3000000000002</v>
      </c>
      <c r="B72" s="25" t="s">
        <v>23</v>
      </c>
      <c r="C72" s="26"/>
      <c r="D72" s="12"/>
    </row>
    <row r="73" spans="1:15" hidden="1" outlineLevel="1" x14ac:dyDescent="0.3">
      <c r="A73" s="13"/>
      <c r="B73" s="14"/>
      <c r="C73" s="15">
        <f>SUM(C74:C78)</f>
        <v>0</v>
      </c>
      <c r="D73" s="16"/>
      <c r="E73" s="17">
        <f>D72-C73</f>
        <v>0</v>
      </c>
    </row>
    <row r="74" spans="1:15" hidden="1" collapsed="1" x14ac:dyDescent="0.3">
      <c r="A74" s="13"/>
      <c r="B74" s="19"/>
      <c r="C74" s="16"/>
      <c r="D74" s="16"/>
    </row>
    <row r="75" spans="1:15" hidden="1" x14ac:dyDescent="0.3">
      <c r="A75" s="13"/>
      <c r="B75" s="19"/>
      <c r="C75" s="16"/>
      <c r="D75" s="16"/>
    </row>
    <row r="76" spans="1:15" hidden="1" x14ac:dyDescent="0.3">
      <c r="A76" s="13"/>
      <c r="B76" s="19"/>
      <c r="C76" s="16"/>
      <c r="D76" s="16"/>
    </row>
    <row r="77" spans="1:15" hidden="1" x14ac:dyDescent="0.3">
      <c r="A77" s="13"/>
      <c r="B77" s="19"/>
      <c r="C77" s="16"/>
      <c r="D77" s="16"/>
    </row>
    <row r="78" spans="1:15" hidden="1" x14ac:dyDescent="0.3">
      <c r="A78" s="13"/>
      <c r="B78" s="13"/>
      <c r="C78" s="16"/>
      <c r="D78" s="16"/>
    </row>
    <row r="79" spans="1:15" hidden="1" x14ac:dyDescent="0.3">
      <c r="A79" s="13">
        <v>2240.4</v>
      </c>
      <c r="B79" s="25" t="s">
        <v>24</v>
      </c>
      <c r="C79" s="26"/>
      <c r="D79" s="12"/>
    </row>
    <row r="80" spans="1:15" x14ac:dyDescent="0.3">
      <c r="A80" s="13">
        <v>2240.5</v>
      </c>
      <c r="B80" s="25" t="s">
        <v>25</v>
      </c>
      <c r="C80" s="26"/>
      <c r="D80" s="12">
        <f>C81</f>
        <v>124822.48999999999</v>
      </c>
    </row>
    <row r="81" spans="1:15" hidden="1" outlineLevel="1" x14ac:dyDescent="0.3">
      <c r="A81" s="13"/>
      <c r="B81" s="14"/>
      <c r="C81" s="15">
        <f>SUM(C82:C89)</f>
        <v>124822.48999999999</v>
      </c>
      <c r="D81" s="16"/>
      <c r="E81" s="17">
        <f>D80-C81</f>
        <v>0</v>
      </c>
    </row>
    <row r="82" spans="1:15" ht="19.5" customHeight="1" collapsed="1" x14ac:dyDescent="0.3">
      <c r="A82" s="13"/>
      <c r="B82" s="18" t="s">
        <v>26</v>
      </c>
      <c r="C82" s="16">
        <f>1400+900+600</f>
        <v>2900</v>
      </c>
      <c r="D82" s="16"/>
    </row>
    <row r="83" spans="1:15" ht="19.5" customHeight="1" x14ac:dyDescent="0.3">
      <c r="A83" s="13"/>
      <c r="B83" s="27" t="s">
        <v>27</v>
      </c>
      <c r="C83" s="16">
        <v>700</v>
      </c>
      <c r="D83" s="16"/>
    </row>
    <row r="84" spans="1:15" x14ac:dyDescent="0.3">
      <c r="A84" s="13"/>
      <c r="B84" s="18" t="s">
        <v>28</v>
      </c>
      <c r="C84" s="16">
        <v>98908.93</v>
      </c>
      <c r="D84" s="16"/>
    </row>
    <row r="85" spans="1:15" x14ac:dyDescent="0.3">
      <c r="A85" s="13"/>
      <c r="B85" s="19" t="s">
        <v>29</v>
      </c>
      <c r="C85" s="16">
        <f>6396+15377.14</f>
        <v>21773.14</v>
      </c>
      <c r="D85" s="16"/>
    </row>
    <row r="86" spans="1:15" x14ac:dyDescent="0.3">
      <c r="A86" s="13"/>
      <c r="B86" s="18" t="s">
        <v>30</v>
      </c>
      <c r="C86" s="16">
        <v>540.41999999999996</v>
      </c>
      <c r="D86" s="16"/>
    </row>
    <row r="87" spans="1:15" hidden="1" x14ac:dyDescent="0.3">
      <c r="A87" s="13"/>
      <c r="B87" s="19"/>
      <c r="C87" s="16"/>
      <c r="D87" s="16"/>
    </row>
    <row r="88" spans="1:15" hidden="1" x14ac:dyDescent="0.3">
      <c r="A88" s="13"/>
      <c r="B88" s="19"/>
      <c r="C88" s="16"/>
      <c r="D88" s="16"/>
    </row>
    <row r="89" spans="1:15" hidden="1" x14ac:dyDescent="0.3">
      <c r="A89" s="13"/>
      <c r="B89" s="19"/>
      <c r="C89" s="16"/>
      <c r="D89" s="16"/>
    </row>
    <row r="90" spans="1:15" x14ac:dyDescent="0.3">
      <c r="A90" s="13">
        <v>2240.6</v>
      </c>
      <c r="B90" s="25" t="s">
        <v>31</v>
      </c>
      <c r="C90" s="26"/>
      <c r="D90" s="12">
        <f>139593+49720</f>
        <v>189313</v>
      </c>
    </row>
    <row r="91" spans="1:15" x14ac:dyDescent="0.3">
      <c r="A91" s="13">
        <v>2240.6999999999998</v>
      </c>
      <c r="B91" s="25" t="s">
        <v>32</v>
      </c>
      <c r="C91" s="26"/>
      <c r="D91" s="12">
        <f>C92</f>
        <v>7888.86</v>
      </c>
    </row>
    <row r="92" spans="1:15" hidden="1" outlineLevel="1" x14ac:dyDescent="0.3">
      <c r="A92" s="13"/>
      <c r="B92" s="14"/>
      <c r="C92" s="15">
        <f>SUM(C93:C96)</f>
        <v>7888.86</v>
      </c>
      <c r="D92" s="16"/>
      <c r="E92" s="17">
        <f>D91-C92</f>
        <v>0</v>
      </c>
    </row>
    <row r="93" spans="1:15" collapsed="1" x14ac:dyDescent="0.3">
      <c r="A93" s="10"/>
      <c r="B93" s="19"/>
      <c r="C93" s="16">
        <v>7888.86</v>
      </c>
      <c r="D93" s="16"/>
      <c r="E93" s="7"/>
      <c r="F93" s="7"/>
      <c r="G93" s="7"/>
      <c r="I93" s="7"/>
      <c r="J93" s="7"/>
      <c r="K93" s="7"/>
      <c r="M93" s="7"/>
      <c r="N93" s="7"/>
      <c r="O93" s="7"/>
    </row>
    <row r="94" spans="1:15" hidden="1" x14ac:dyDescent="0.3">
      <c r="A94" s="10"/>
      <c r="B94" s="19"/>
      <c r="C94" s="16"/>
      <c r="D94" s="16"/>
      <c r="E94" s="7"/>
      <c r="F94" s="7"/>
      <c r="G94" s="7"/>
      <c r="I94" s="7"/>
      <c r="J94" s="7"/>
      <c r="K94" s="7"/>
      <c r="M94" s="7"/>
      <c r="N94" s="7"/>
      <c r="O94" s="7"/>
    </row>
    <row r="95" spans="1:15" hidden="1" x14ac:dyDescent="0.3">
      <c r="A95" s="10"/>
      <c r="B95" s="19"/>
      <c r="C95" s="16"/>
      <c r="D95" s="16"/>
      <c r="E95" s="7"/>
      <c r="F95" s="7"/>
      <c r="G95" s="7"/>
      <c r="I95" s="7"/>
      <c r="J95" s="7"/>
      <c r="K95" s="7"/>
      <c r="M95" s="7"/>
      <c r="N95" s="7"/>
      <c r="O95" s="7"/>
    </row>
    <row r="96" spans="1:15" hidden="1" x14ac:dyDescent="0.3">
      <c r="A96" s="10"/>
      <c r="B96" s="20"/>
      <c r="C96" s="16"/>
      <c r="D96" s="16"/>
      <c r="E96" s="7"/>
      <c r="F96" s="7"/>
      <c r="G96" s="7"/>
      <c r="I96" s="7"/>
      <c r="J96" s="7"/>
      <c r="K96" s="7"/>
      <c r="M96" s="7"/>
      <c r="N96" s="7"/>
      <c r="O96" s="7"/>
    </row>
    <row r="97" spans="1:5" x14ac:dyDescent="0.3">
      <c r="A97" s="13">
        <v>2240.8000000000002</v>
      </c>
      <c r="B97" s="25" t="s">
        <v>33</v>
      </c>
      <c r="C97" s="26"/>
      <c r="D97" s="12">
        <f>257.2+1974.73</f>
        <v>2231.9299999999998</v>
      </c>
    </row>
    <row r="98" spans="1:5" x14ac:dyDescent="0.3">
      <c r="A98" s="13">
        <v>2240.9</v>
      </c>
      <c r="B98" s="25" t="s">
        <v>34</v>
      </c>
      <c r="C98" s="26"/>
      <c r="D98" s="12">
        <v>2891.72</v>
      </c>
    </row>
    <row r="99" spans="1:5" hidden="1" x14ac:dyDescent="0.3">
      <c r="A99" s="13">
        <v>2241.1</v>
      </c>
      <c r="B99" s="25" t="s">
        <v>35</v>
      </c>
      <c r="C99" s="26"/>
      <c r="D99" s="12"/>
    </row>
    <row r="100" spans="1:5" x14ac:dyDescent="0.3">
      <c r="A100" s="13">
        <v>2241.1999999999998</v>
      </c>
      <c r="B100" s="25" t="s">
        <v>36</v>
      </c>
      <c r="C100" s="26"/>
      <c r="D100" s="12">
        <f>252+618.55</f>
        <v>870.55</v>
      </c>
    </row>
    <row r="101" spans="1:5" x14ac:dyDescent="0.3">
      <c r="A101" s="13">
        <v>2241.3000000000002</v>
      </c>
      <c r="B101" s="25" t="s">
        <v>37</v>
      </c>
      <c r="C101" s="26"/>
      <c r="D101" s="12">
        <f>280+280+1236+1036+280+280+280+280+280+280+280+280+280</f>
        <v>5352</v>
      </c>
    </row>
    <row r="102" spans="1:5" ht="15.75" customHeight="1" x14ac:dyDescent="0.3">
      <c r="A102" s="13">
        <v>2241.4</v>
      </c>
      <c r="B102" s="25" t="s">
        <v>38</v>
      </c>
      <c r="C102" s="26"/>
      <c r="D102" s="12">
        <v>4862.05</v>
      </c>
    </row>
    <row r="103" spans="1:5" hidden="1" x14ac:dyDescent="0.3">
      <c r="A103" s="13">
        <v>2241.5</v>
      </c>
      <c r="B103" s="25" t="s">
        <v>39</v>
      </c>
      <c r="C103" s="26"/>
      <c r="D103" s="12"/>
    </row>
    <row r="104" spans="1:5" ht="38.25" customHeight="1" x14ac:dyDescent="0.3">
      <c r="A104" s="13">
        <v>2241.6</v>
      </c>
      <c r="B104" s="28" t="s">
        <v>40</v>
      </c>
      <c r="C104" s="26"/>
      <c r="D104" s="12">
        <v>894.66</v>
      </c>
    </row>
    <row r="105" spans="1:5" x14ac:dyDescent="0.3">
      <c r="A105" s="13">
        <v>2241.6999999999998</v>
      </c>
      <c r="B105" s="25" t="s">
        <v>41</v>
      </c>
      <c r="C105" s="26"/>
      <c r="D105" s="12">
        <v>1064.05</v>
      </c>
    </row>
    <row r="106" spans="1:5" hidden="1" x14ac:dyDescent="0.3">
      <c r="A106" s="13"/>
      <c r="B106" s="29"/>
      <c r="C106" s="30"/>
      <c r="D106" s="12"/>
    </row>
    <row r="107" spans="1:5" x14ac:dyDescent="0.3">
      <c r="A107" s="13">
        <v>2241.9</v>
      </c>
      <c r="B107" s="25" t="s">
        <v>42</v>
      </c>
      <c r="C107" s="26"/>
      <c r="D107" s="12">
        <f>C108</f>
        <v>18408.599999999999</v>
      </c>
    </row>
    <row r="108" spans="1:5" hidden="1" outlineLevel="1" x14ac:dyDescent="0.3">
      <c r="A108" s="13"/>
      <c r="B108" s="14"/>
      <c r="C108" s="15">
        <f>SUM(C109:C124)</f>
        <v>18408.599999999999</v>
      </c>
      <c r="D108" s="31"/>
      <c r="E108" s="17">
        <f>D107-C108</f>
        <v>0</v>
      </c>
    </row>
    <row r="109" spans="1:5" collapsed="1" x14ac:dyDescent="0.3">
      <c r="A109" s="13"/>
      <c r="B109" s="32" t="s">
        <v>43</v>
      </c>
      <c r="C109" s="16">
        <f>1255.69+498.72+1315.92+1307.27</f>
        <v>4377.6000000000004</v>
      </c>
      <c r="D109" s="16"/>
    </row>
    <row r="110" spans="1:5" x14ac:dyDescent="0.3">
      <c r="A110" s="13"/>
      <c r="B110" s="32" t="s">
        <v>44</v>
      </c>
      <c r="C110" s="16">
        <f>200+300+100+100+100+100+100+100+100</f>
        <v>1200</v>
      </c>
      <c r="D110" s="16"/>
    </row>
    <row r="111" spans="1:5" x14ac:dyDescent="0.3">
      <c r="A111" s="13"/>
      <c r="B111" s="33" t="s">
        <v>45</v>
      </c>
      <c r="C111" s="16">
        <v>8202</v>
      </c>
      <c r="D111" s="16"/>
    </row>
    <row r="112" spans="1:5" x14ac:dyDescent="0.3">
      <c r="A112" s="13"/>
      <c r="B112" s="32" t="s">
        <v>46</v>
      </c>
      <c r="C112" s="16">
        <v>200</v>
      </c>
      <c r="D112" s="16"/>
    </row>
    <row r="113" spans="1:4" x14ac:dyDescent="0.3">
      <c r="A113" s="13"/>
      <c r="B113" s="18" t="s">
        <v>47</v>
      </c>
      <c r="C113" s="34">
        <v>1140</v>
      </c>
      <c r="D113" s="16"/>
    </row>
    <row r="114" spans="1:4" x14ac:dyDescent="0.3">
      <c r="A114" s="13"/>
      <c r="B114" s="32" t="s">
        <v>48</v>
      </c>
      <c r="C114" s="12">
        <f>299*2+299+299+299+299+299+299+299+299+299</f>
        <v>3289</v>
      </c>
      <c r="D114" s="16"/>
    </row>
    <row r="115" spans="1:4" hidden="1" x14ac:dyDescent="0.3">
      <c r="A115" s="13"/>
      <c r="B115" s="32"/>
      <c r="C115" s="16"/>
      <c r="D115" s="16"/>
    </row>
    <row r="116" spans="1:4" hidden="1" x14ac:dyDescent="0.3">
      <c r="A116" s="13"/>
      <c r="B116" s="32"/>
      <c r="C116" s="16"/>
      <c r="D116" s="16"/>
    </row>
    <row r="117" spans="1:4" hidden="1" x14ac:dyDescent="0.3">
      <c r="A117" s="13"/>
      <c r="B117" s="32"/>
      <c r="C117" s="16"/>
      <c r="D117" s="16"/>
    </row>
    <row r="118" spans="1:4" hidden="1" x14ac:dyDescent="0.3">
      <c r="A118" s="13"/>
      <c r="B118" s="18"/>
      <c r="C118" s="16"/>
      <c r="D118" s="16"/>
    </row>
    <row r="119" spans="1:4" hidden="1" x14ac:dyDescent="0.3">
      <c r="A119" s="13"/>
      <c r="B119" s="18"/>
      <c r="C119" s="16"/>
      <c r="D119" s="16"/>
    </row>
    <row r="120" spans="1:4" hidden="1" x14ac:dyDescent="0.3">
      <c r="A120" s="13"/>
      <c r="B120" s="35"/>
      <c r="C120" s="16"/>
      <c r="D120" s="16"/>
    </row>
    <row r="121" spans="1:4" hidden="1" x14ac:dyDescent="0.3">
      <c r="A121" s="13"/>
      <c r="B121" s="18"/>
      <c r="C121" s="16"/>
      <c r="D121" s="16"/>
    </row>
    <row r="122" spans="1:4" hidden="1" x14ac:dyDescent="0.3">
      <c r="A122" s="13"/>
      <c r="B122" s="18"/>
      <c r="C122" s="16"/>
      <c r="D122" s="16"/>
    </row>
    <row r="123" spans="1:4" hidden="1" outlineLevel="1" x14ac:dyDescent="0.3">
      <c r="B123" s="36"/>
      <c r="D123" s="3" t="b">
        <f>D68=D69</f>
        <v>0</v>
      </c>
    </row>
    <row r="124" spans="1:4" hidden="1" collapsed="1" x14ac:dyDescent="0.3">
      <c r="B124" s="36"/>
    </row>
  </sheetData>
  <sheetProtection sheet="1" objects="1" scenarios="1"/>
  <mergeCells count="31"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50:C50"/>
    <mergeCell ref="B68:C68"/>
    <mergeCell ref="B70:C70"/>
    <mergeCell ref="B71:C71"/>
    <mergeCell ref="B72:C72"/>
    <mergeCell ref="B79:C79"/>
    <mergeCell ref="B16:C16"/>
    <mergeCell ref="B17:C17"/>
    <mergeCell ref="B36:C36"/>
    <mergeCell ref="B37:C37"/>
    <mergeCell ref="B43:C43"/>
    <mergeCell ref="B44:C44"/>
    <mergeCell ref="A1:D1"/>
    <mergeCell ref="A2:D2"/>
    <mergeCell ref="B4:C4"/>
    <mergeCell ref="B6:C6"/>
    <mergeCell ref="B7:C7"/>
    <mergeCell ref="B15:C1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ЗДО4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2026-03-26T13:10:01Z</dcterms:created>
  <dcterms:modified xsi:type="dcterms:W3CDTF">2026-03-26T13:10:03Z</dcterms:modified>
</cp:coreProperties>
</file>